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ASESORIAS CONTABLES\2026\IMDER BUGA\PROCEDIMIENTOS\4. Evaluación\P13. Evaluación y Control\04.P13. Mapas de Riesgos\"/>
    </mc:Choice>
  </mc:AlternateContent>
  <xr:revisionPtr revIDLastSave="0" documentId="13_ncr:1_{00170DB8-70C0-429E-826A-AF8FA89D6B3B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1. Matriz Def Riesgo Corrupción" sheetId="1" r:id="rId1"/>
    <sheet name="2. Mat Mapa Riesgo Corrupción" sheetId="2" r:id="rId2"/>
    <sheet name="2.1 Mecanismo Asig Impacto" sheetId="3" state="hidden" r:id="rId3"/>
    <sheet name="3. Seguimiento Mapa Riesgos" sheetId="4" r:id="rId4"/>
  </sheets>
  <calcPr calcId="191029"/>
  <extLst>
    <ext uri="GoogleSheetsCustomDataVersion1">
      <go:sheetsCustomData xmlns:go="http://customooxmlschemas.google.com/" r:id="rId8" roundtripDataSignature="AMtx7mgCz2Yt6wfteZ89zdHTeJXub4Sosw=="/>
    </ext>
  </extLst>
</workbook>
</file>

<file path=xl/calcChain.xml><?xml version="1.0" encoding="utf-8"?>
<calcChain xmlns="http://schemas.openxmlformats.org/spreadsheetml/2006/main">
  <c r="I10" i="2" l="1"/>
  <c r="J10" i="2" s="1"/>
  <c r="I11" i="2"/>
  <c r="J11" i="2" s="1"/>
  <c r="I9" i="2"/>
  <c r="J9" i="2" s="1"/>
  <c r="D32" i="4" l="1"/>
  <c r="B32" i="4"/>
  <c r="D31" i="4"/>
  <c r="B31" i="4"/>
  <c r="D30" i="4"/>
  <c r="B30" i="4"/>
  <c r="D29" i="4"/>
  <c r="B29" i="4"/>
  <c r="D28" i="4"/>
  <c r="B28" i="4"/>
  <c r="D27" i="4"/>
  <c r="B27" i="4"/>
  <c r="D26" i="4"/>
  <c r="B26" i="4"/>
  <c r="D25" i="4"/>
  <c r="B25" i="4"/>
  <c r="D24" i="4"/>
  <c r="B24" i="4"/>
  <c r="D23" i="4"/>
  <c r="B23" i="4"/>
  <c r="D22" i="4"/>
  <c r="B22" i="4"/>
  <c r="D21" i="4"/>
  <c r="B21" i="4"/>
  <c r="D20" i="4"/>
  <c r="B20" i="4"/>
  <c r="D19" i="4"/>
  <c r="B19" i="4"/>
  <c r="D18" i="4"/>
  <c r="B18" i="4"/>
  <c r="D17" i="4"/>
  <c r="B17" i="4"/>
  <c r="D16" i="4"/>
  <c r="B16" i="4"/>
  <c r="D15" i="4"/>
  <c r="B15" i="4"/>
  <c r="D14" i="4"/>
  <c r="B14" i="4"/>
  <c r="D13" i="4"/>
  <c r="B13" i="4"/>
  <c r="D12" i="4"/>
  <c r="B12" i="4"/>
  <c r="D11" i="4"/>
  <c r="B11" i="4"/>
  <c r="D10" i="4"/>
  <c r="B10" i="4"/>
  <c r="D9" i="4"/>
  <c r="B9" i="4"/>
  <c r="C25" i="3"/>
  <c r="C24" i="3"/>
  <c r="C27" i="3" s="1"/>
  <c r="Q33" i="2"/>
  <c r="Q32" i="2"/>
  <c r="O32" i="2"/>
  <c r="P32" i="2" s="1"/>
  <c r="I32" i="2"/>
  <c r="J32" i="2" s="1"/>
  <c r="E32" i="2"/>
  <c r="C32" i="4" s="1"/>
  <c r="Q31" i="2"/>
  <c r="O31" i="2"/>
  <c r="P31" i="2" s="1"/>
  <c r="I31" i="2"/>
  <c r="J31" i="2" s="1"/>
  <c r="E31" i="2"/>
  <c r="C31" i="4" s="1"/>
  <c r="Q30" i="2"/>
  <c r="O30" i="2"/>
  <c r="P30" i="2" s="1"/>
  <c r="I30" i="2"/>
  <c r="J30" i="2" s="1"/>
  <c r="E30" i="2"/>
  <c r="C30" i="4" s="1"/>
  <c r="Q29" i="2"/>
  <c r="O29" i="2"/>
  <c r="P29" i="2" s="1"/>
  <c r="I29" i="2"/>
  <c r="J29" i="2" s="1"/>
  <c r="E29" i="2"/>
  <c r="C29" i="4" s="1"/>
  <c r="Q28" i="2"/>
  <c r="O28" i="2"/>
  <c r="P28" i="2" s="1"/>
  <c r="I28" i="2"/>
  <c r="J28" i="2" s="1"/>
  <c r="E28" i="2"/>
  <c r="C28" i="4" s="1"/>
  <c r="Q27" i="2"/>
  <c r="O27" i="2"/>
  <c r="P27" i="2" s="1"/>
  <c r="I27" i="2"/>
  <c r="J27" i="2" s="1"/>
  <c r="E27" i="2"/>
  <c r="C27" i="4" s="1"/>
  <c r="Q26" i="2"/>
  <c r="O26" i="2"/>
  <c r="P26" i="2" s="1"/>
  <c r="I26" i="2"/>
  <c r="J26" i="2" s="1"/>
  <c r="E26" i="2"/>
  <c r="C26" i="4" s="1"/>
  <c r="Q25" i="2"/>
  <c r="O25" i="2"/>
  <c r="P25" i="2" s="1"/>
  <c r="I25" i="2"/>
  <c r="J25" i="2" s="1"/>
  <c r="E25" i="2"/>
  <c r="C25" i="4" s="1"/>
  <c r="Q24" i="2"/>
  <c r="O24" i="2"/>
  <c r="P24" i="2" s="1"/>
  <c r="I24" i="2"/>
  <c r="J24" i="2" s="1"/>
  <c r="E24" i="2"/>
  <c r="C24" i="4" s="1"/>
  <c r="Q23" i="2"/>
  <c r="O23" i="2"/>
  <c r="P23" i="2" s="1"/>
  <c r="I23" i="2"/>
  <c r="J23" i="2" s="1"/>
  <c r="E23" i="2"/>
  <c r="C23" i="4" s="1"/>
  <c r="Q22" i="2"/>
  <c r="O22" i="2"/>
  <c r="P22" i="2" s="1"/>
  <c r="I22" i="2"/>
  <c r="J22" i="2" s="1"/>
  <c r="E22" i="2"/>
  <c r="C22" i="4" s="1"/>
  <c r="Q21" i="2"/>
  <c r="O21" i="2"/>
  <c r="P21" i="2" s="1"/>
  <c r="I21" i="2"/>
  <c r="J21" i="2" s="1"/>
  <c r="E21" i="2"/>
  <c r="C21" i="4" s="1"/>
  <c r="Q20" i="2"/>
  <c r="O20" i="2"/>
  <c r="P20" i="2" s="1"/>
  <c r="I20" i="2"/>
  <c r="J20" i="2" s="1"/>
  <c r="E20" i="2"/>
  <c r="C20" i="4" s="1"/>
  <c r="Q19" i="2"/>
  <c r="O19" i="2"/>
  <c r="P19" i="2" s="1"/>
  <c r="I19" i="2"/>
  <c r="J19" i="2" s="1"/>
  <c r="E19" i="2"/>
  <c r="C19" i="4" s="1"/>
  <c r="Q18" i="2"/>
  <c r="O18" i="2"/>
  <c r="P18" i="2" s="1"/>
  <c r="I18" i="2"/>
  <c r="J18" i="2" s="1"/>
  <c r="E18" i="2"/>
  <c r="C18" i="4" s="1"/>
  <c r="Q17" i="2"/>
  <c r="O17" i="2"/>
  <c r="P17" i="2" s="1"/>
  <c r="I17" i="2"/>
  <c r="J17" i="2" s="1"/>
  <c r="E17" i="2"/>
  <c r="C17" i="4" s="1"/>
  <c r="Q16" i="2"/>
  <c r="O16" i="2"/>
  <c r="P16" i="2" s="1"/>
  <c r="I16" i="2"/>
  <c r="J16" i="2" s="1"/>
  <c r="E16" i="2"/>
  <c r="C16" i="4" s="1"/>
  <c r="Q15" i="2"/>
  <c r="O15" i="2"/>
  <c r="P15" i="2" s="1"/>
  <c r="R15" i="2" s="1"/>
  <c r="I15" i="2"/>
  <c r="J15" i="2" s="1"/>
  <c r="E15" i="2"/>
  <c r="C15" i="4" s="1"/>
  <c r="Q14" i="2"/>
  <c r="O14" i="2"/>
  <c r="P14" i="2" s="1"/>
  <c r="R14" i="2" s="1"/>
  <c r="I14" i="2"/>
  <c r="J14" i="2" s="1"/>
  <c r="E14" i="2"/>
  <c r="C14" i="4" s="1"/>
  <c r="Q13" i="2"/>
  <c r="O13" i="2"/>
  <c r="P13" i="2" s="1"/>
  <c r="R13" i="2" s="1"/>
  <c r="I13" i="2"/>
  <c r="J13" i="2" s="1"/>
  <c r="E13" i="2"/>
  <c r="C13" i="4" s="1"/>
  <c r="C13" i="2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Q12" i="2"/>
  <c r="O12" i="2"/>
  <c r="P12" i="2" s="1"/>
  <c r="I12" i="2"/>
  <c r="J12" i="2" s="1"/>
  <c r="E12" i="2"/>
  <c r="C12" i="4" s="1"/>
  <c r="Q11" i="2"/>
  <c r="O11" i="2"/>
  <c r="P11" i="2" s="1"/>
  <c r="R11" i="2" s="1"/>
  <c r="E11" i="2"/>
  <c r="C11" i="4" s="1"/>
  <c r="Q10" i="2"/>
  <c r="O10" i="2"/>
  <c r="P10" i="2" s="1"/>
  <c r="E10" i="2"/>
  <c r="C10" i="4" s="1"/>
  <c r="Q9" i="2"/>
  <c r="O9" i="2"/>
  <c r="P9" i="2" s="1"/>
  <c r="R9" i="2" s="1"/>
  <c r="E9" i="2"/>
  <c r="C9" i="4" s="1"/>
  <c r="C9" i="2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R10" i="2" l="1"/>
  <c r="R21" i="2"/>
  <c r="R24" i="2"/>
  <c r="R27" i="2"/>
  <c r="R28" i="2"/>
  <c r="R29" i="2"/>
  <c r="R17" i="2"/>
  <c r="R18" i="2"/>
  <c r="R26" i="2"/>
  <c r="R19" i="2"/>
  <c r="R30" i="2"/>
  <c r="R31" i="2"/>
  <c r="R22" i="2"/>
  <c r="R25" i="2"/>
  <c r="R12" i="2"/>
  <c r="R16" i="2"/>
  <c r="R20" i="2"/>
  <c r="R23" i="2"/>
  <c r="R32" i="2"/>
</calcChain>
</file>

<file path=xl/sharedStrings.xml><?xml version="1.0" encoding="utf-8"?>
<sst xmlns="http://schemas.openxmlformats.org/spreadsheetml/2006/main" count="306" uniqueCount="165">
  <si>
    <t>MATRIZ DE DEFINICIÓN DEL RIESGO DE CORRUPCIÓN</t>
  </si>
  <si>
    <t>NOMBRE DEL PROCESO:</t>
  </si>
  <si>
    <t>RESPONSABLE DEL PROCESO:</t>
  </si>
  <si>
    <t>Jefe Oficina de Control Interno</t>
  </si>
  <si>
    <t>OBJETIVO DEL PROCESO:</t>
  </si>
  <si>
    <t>FECHA DE ULTIMA ACTUALIZACIÓN:</t>
  </si>
  <si>
    <t>Identificación del Contexto</t>
  </si>
  <si>
    <t>Descripción del Riesgo</t>
  </si>
  <si>
    <t>Acción y Omisión</t>
  </si>
  <si>
    <t>Uso del poder</t>
  </si>
  <si>
    <t>Desviación de la gestión de lo público</t>
  </si>
  <si>
    <t>Beneficio particular</t>
  </si>
  <si>
    <t>Contexto Interno</t>
  </si>
  <si>
    <t>Contexto Externo</t>
  </si>
  <si>
    <t>Procesos</t>
  </si>
  <si>
    <t>Político</t>
  </si>
  <si>
    <t>Si</t>
  </si>
  <si>
    <t>Personal o talento humano</t>
  </si>
  <si>
    <t>Legal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</si>
  <si>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</si>
  <si>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</si>
  <si>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</si>
  <si>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</si>
  <si>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</si>
  <si>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</si>
  <si>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</si>
  <si>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</si>
  <si>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</si>
  <si>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</si>
  <si>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</si>
  <si>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</si>
  <si>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</si>
  <si>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</si>
  <si>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S </t>
  </si>
  <si>
    <t>T</t>
  </si>
  <si>
    <t>U</t>
  </si>
  <si>
    <t>V</t>
  </si>
  <si>
    <t>W</t>
  </si>
  <si>
    <t>No</t>
  </si>
  <si>
    <t>Internos</t>
  </si>
  <si>
    <t>Infraestructura</t>
  </si>
  <si>
    <t>Tecnología</t>
  </si>
  <si>
    <t>Externos</t>
  </si>
  <si>
    <t>Económico (competitivo y de mercado)</t>
  </si>
  <si>
    <t>Medioambiental</t>
  </si>
  <si>
    <t>Social</t>
  </si>
  <si>
    <t>Tecnológico</t>
  </si>
  <si>
    <t>Cultural</t>
  </si>
  <si>
    <t>MAPA DE RIESGOS DE CORRUPCIÓN</t>
  </si>
  <si>
    <t>DOCUMENTO CONTROLADO</t>
  </si>
  <si>
    <t>IDENTIFICACIÓN DEL RIESGO</t>
  </si>
  <si>
    <t>VALORACIÓN DEL RIESGO DE CORRUPCIÓN</t>
  </si>
  <si>
    <t>MONITOREO Y REVISIÓN</t>
  </si>
  <si>
    <t>Proceso</t>
  </si>
  <si>
    <t>Objetivo del Proceso</t>
  </si>
  <si>
    <t>Causa</t>
  </si>
  <si>
    <t>Riesgo</t>
  </si>
  <si>
    <t>Consecuencias</t>
  </si>
  <si>
    <t>Análisis del Riesgo</t>
  </si>
  <si>
    <t>Valoración del Riesgo</t>
  </si>
  <si>
    <t>Fecha</t>
  </si>
  <si>
    <t>Acciones</t>
  </si>
  <si>
    <t>Responsables</t>
  </si>
  <si>
    <t>Indicador</t>
  </si>
  <si>
    <t>Riesgo Inherente</t>
  </si>
  <si>
    <t>Controles</t>
  </si>
  <si>
    <t>Naturaleza del Control</t>
  </si>
  <si>
    <t>¿El tipo de control afecta la probabilidad o el impacto?</t>
  </si>
  <si>
    <t>Puntaje Final</t>
  </si>
  <si>
    <t>Puntaje a Disminuir</t>
  </si>
  <si>
    <t>Riesgo Residual</t>
  </si>
  <si>
    <t>Acciones Asociadas al Control</t>
  </si>
  <si>
    <t>Probabilidad</t>
  </si>
  <si>
    <t>Impacto</t>
  </si>
  <si>
    <t>Zona del Riesgo</t>
  </si>
  <si>
    <t>Tratamiento</t>
  </si>
  <si>
    <t>Periodo de Ejecución</t>
  </si>
  <si>
    <t>Registro</t>
  </si>
  <si>
    <t>Preventivo</t>
  </si>
  <si>
    <t>Febrero a Diciembre de 2022</t>
  </si>
  <si>
    <t>Registro de revisión, verificación y validación para el diseño y desarrollo de planes institucionales
Registro, Control y Seguimiento de Acciones.
Registros de asistencia de participación a actividades de sensibilización.</t>
  </si>
  <si>
    <t>Oficina de Control Interno</t>
  </si>
  <si>
    <t>Sanciones de tipo fiscal y penal por  mal manejo de los recursos públicos</t>
  </si>
  <si>
    <t>1. Realizar seguimiento en todas las dependencias por medio de auditorías internas y planes de mejoramiento derivados de las mismas.
2. Utilizar listas de chequeo para el autocontrol y autoevaluación de los procesos administrativos</t>
  </si>
  <si>
    <t>Plan de Auditorías de la vigencia correspondiente.
Registro de control y seguimiento a acciones formulados en todas las herramientas para tal fin.</t>
  </si>
  <si>
    <t>Semestral</t>
  </si>
  <si>
    <t>Auditorías de Control Interno programadas para el cumplimiento de las acciones planteadas.</t>
  </si>
  <si>
    <t>N° de hallazgos de auditorías</t>
  </si>
  <si>
    <t>Registros de seguimiento y de auditorías.</t>
  </si>
  <si>
    <t>S</t>
  </si>
  <si>
    <t>Z</t>
  </si>
  <si>
    <t>Consulta / Divulgación</t>
  </si>
  <si>
    <t>Detectivo</t>
  </si>
  <si>
    <t>Correctivo</t>
  </si>
  <si>
    <t>FORMATO PARA DETERMINAR EL IMPACTO</t>
  </si>
  <si>
    <t>Pregunta (si el riesgo de corrupción se materializa podría…)</t>
  </si>
  <si>
    <t>Respuesta</t>
  </si>
  <si>
    <t>¿Afectar al grupo de funcionarios del proceso?</t>
  </si>
  <si>
    <t>x</t>
  </si>
  <si>
    <t>¿Afectar el cumplimiento de metas y objetivos de la dependencia?</t>
  </si>
  <si>
    <t>¿Afectar el cumplimiento de misión de la Entidad?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</si>
  <si>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</si>
  <si>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</si>
  <si>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</si>
  <si>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</si>
  <si>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
del bien o servicios o los recursos públicos?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</si>
  <si>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</si>
  <si>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</si>
  <si>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</si>
  <si>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</si>
  <si>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</si>
  <si>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</si>
  <si>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</si>
  <si>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</si>
  <si>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</si>
  <si>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</si>
  <si>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Total preguntas afirmativas:</t>
  </si>
  <si>
    <t>Total preguntas negativas:</t>
  </si>
  <si>
    <t>Clasificación del riesgo</t>
  </si>
  <si>
    <t>MATRIZ DEL SEGUIMIENTO AL MAPA DE RIESGOS DE CORRUPCIÓN</t>
  </si>
  <si>
    <t>RESPONSABLE:</t>
  </si>
  <si>
    <t>Jefe Oficina  de Control Interno</t>
  </si>
  <si>
    <t>CRONOGRAMA</t>
  </si>
  <si>
    <t>ACCIONES</t>
  </si>
  <si>
    <t>Control</t>
  </si>
  <si>
    <t>Elaboración</t>
  </si>
  <si>
    <t>Públicación</t>
  </si>
  <si>
    <t>Efectividad de los controles</t>
  </si>
  <si>
    <t>Acciones adelantadas</t>
  </si>
  <si>
    <t>Observaciones</t>
  </si>
  <si>
    <t xml:space="preserve">Se realiza seguimiento al cumplimiento en el reporte de informes periódicos, mediante correo electrónico y se recuerdan fechas límite de rendición y mediante consejos de gobierno. </t>
  </si>
  <si>
    <t>Aunque no se han generado alertas hasta el momento, desde la oficina de Control Interno se han dado recomendaciones sobre análisis de la legislación actual a raíz de la emergencia sanitaria para que la entidad no se vea involucrada en problemas de tipo jurídico.</t>
  </si>
  <si>
    <t>FECHAS DE SEGUIMIENTOS:</t>
  </si>
  <si>
    <t>OBSERVACIONES O COMENTARIOS</t>
  </si>
  <si>
    <t>Controles en avance</t>
  </si>
  <si>
    <t>Posibilidad de permitir detrimento patrimonial en la entidad, pasando por alto en los ejercicios de auditoría interna aspectos relacionados a los procesos que generen información objeto de vigilancia fiscal.</t>
  </si>
  <si>
    <t>Posibilidad de omitir acciones que puedan conllevar a una función de advertencia por parte de un ente de control, con el objeto de favorecimiento propio o a un tercero.</t>
  </si>
  <si>
    <t>Que los procesos no hayan cumplido con las actividades de las estrategias o que éstos no den respuesta a los requerimientos de información de manera verás y oportuna, sobre avances de las actividades formuladas en el PAAC o en información relacionada con otros informes que por normatividad debe generar Control Interno.</t>
  </si>
  <si>
    <t>Posibilidad de publicar los informes de seguimiento cuyo contenido haya sido alterado en concordancia con los registros encontrados inicialmente en el ejercicio.</t>
  </si>
  <si>
    <t>Sanciones de tipo administrativo y disciplinario por parte de entes de control.</t>
  </si>
  <si>
    <t>Febrero a Diciembre de 2023</t>
  </si>
  <si>
    <t>% de los controles = # de actividades realizadas / # de actividades programadas</t>
  </si>
  <si>
    <t>Sanciones de tipo fiscal y penal por  inadecuado manejo de los recursos públicos</t>
  </si>
  <si>
    <t>La falta de cumplimiento de las funciones asignadas a la Oficina de Control Interno.</t>
  </si>
  <si>
    <t>Llevar a cabo por parte de la Jefe de Control Interno, seguimiento periódico a posibles acciones que puedan conllevar a una función de advertencia, y cuando ésta se configure como tal, informarlo a la alta dirección por escrito.</t>
  </si>
  <si>
    <t>Masificar por parte de la Jefe de Control Interno, campañas de cultura de control y autocontrol con los funcionarios de la entidad.
Incrementar actividades de sensibilización con los funcionarios de la entidad en función de fortalecer el sentido de pertenencia para con la misma.</t>
  </si>
  <si>
    <t>Seguimiento continuo a cada uno de los controles establecidos en mapas de riesgos y planes de mejoramiento sobre las diferentes actividades que desarrollan los procesos.</t>
  </si>
  <si>
    <r>
      <rPr>
        <b/>
        <sz val="16"/>
        <color theme="1"/>
        <rFont val="Arial"/>
        <family val="2"/>
      </rPr>
      <t>Versión:</t>
    </r>
    <r>
      <rPr>
        <sz val="16"/>
        <color theme="1"/>
        <rFont val="Arial"/>
      </rPr>
      <t xml:space="preserve"> 03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</si>
  <si>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</rPr>
      <t xml:space="preserve"> 03</t>
    </r>
  </si>
  <si>
    <r>
      <rPr>
        <b/>
        <sz val="11"/>
        <color theme="1"/>
        <rFont val="Arial"/>
        <family val="2"/>
      </rPr>
      <t>Versión:</t>
    </r>
    <r>
      <rPr>
        <sz val="11"/>
        <color theme="1"/>
        <rFont val="Arial"/>
      </rPr>
      <t xml:space="preserve"> 03</t>
    </r>
  </si>
  <si>
    <t>Evaluación y Control</t>
  </si>
  <si>
    <t>1. Aplicar seguimiento permanente a las actividades desarrolladas en la entidad en sus programas y proyectos.
2. Aplicar listas de chequeo durante la ejecución de los proyectos verificando cumplimiento de actividades.
3. Llevar a cabo actividades de sensibilización en relación al compromiso que todos los funcionarios tienen frente al SCI.</t>
  </si>
  <si>
    <r>
      <rPr>
        <b/>
        <sz val="16"/>
        <color theme="1"/>
        <rFont val="Arial"/>
        <family val="2"/>
      </rPr>
      <t>Código:</t>
    </r>
    <r>
      <rPr>
        <sz val="16"/>
        <color theme="1"/>
        <rFont val="Arial"/>
      </rPr>
      <t xml:space="preserve"> </t>
    </r>
  </si>
  <si>
    <r>
      <rPr>
        <b/>
        <sz val="16"/>
        <color theme="1"/>
        <rFont val="Arial"/>
        <family val="2"/>
      </rPr>
      <t>Fecha de aprobación:</t>
    </r>
    <r>
      <rPr>
        <sz val="16"/>
        <color theme="1"/>
        <rFont val="Arial"/>
      </rPr>
      <t xml:space="preserve">
07 de octubre de 2025</t>
    </r>
  </si>
  <si>
    <r>
      <rPr>
        <b/>
        <sz val="11"/>
        <color theme="1"/>
        <rFont val="Arial"/>
        <family val="2"/>
      </rPr>
      <t>Código:</t>
    </r>
    <r>
      <rPr>
        <sz val="11"/>
        <color theme="1"/>
        <rFont val="Arial"/>
      </rPr>
      <t xml:space="preserve"> </t>
    </r>
  </si>
  <si>
    <r>
      <rPr>
        <b/>
        <sz val="11"/>
        <color theme="1"/>
        <rFont val="Arial"/>
        <family val="2"/>
      </rPr>
      <t>Fecha de aprobación:</t>
    </r>
    <r>
      <rPr>
        <sz val="11"/>
        <color theme="1"/>
        <rFont val="Arial"/>
      </rPr>
      <t xml:space="preserve">
octubre 07 de 2025</t>
    </r>
  </si>
  <si>
    <r>
      <rPr>
        <b/>
        <sz val="12"/>
        <color theme="1"/>
        <rFont val="Arial"/>
        <family val="2"/>
      </rPr>
      <t>Fecha de aprobación:</t>
    </r>
    <r>
      <rPr>
        <sz val="12"/>
        <color theme="1"/>
        <rFont val="Arial"/>
      </rPr>
      <t xml:space="preserve">
octubre 07 de 2025</t>
    </r>
  </si>
  <si>
    <r>
      <rPr>
        <b/>
        <sz val="12"/>
        <color theme="1"/>
        <rFont val="Arial"/>
        <family val="2"/>
      </rPr>
      <t>Código:</t>
    </r>
    <r>
      <rPr>
        <sz val="12"/>
        <color theme="1"/>
        <rFont val="Arial"/>
      </rPr>
      <t xml:space="preserve"> </t>
    </r>
  </si>
  <si>
    <t>Realizar seguimiento y monitoreo a la implementación y el mantenimiento del SCI y a las directrices impartidas por entidades de orden nacional, departamental y municipal, verificando el cumplimiento de los requisitos legales y normativos que rigen la gestión pública a través de la mejora continua y evaluación permanente a las actividades que se ejecutan en el Instituto Municipal del Deporte y la Recreación de Guadalajara de Buga - IMDER BUGA, con el fin de logar el cumplimiento de objetivos, optimizar la prestación del servicio y la gestión de la entidad en términos de eficiencia, eficacia y efectividad.</t>
  </si>
  <si>
    <t>07 de octubre de 2025</t>
  </si>
  <si>
    <t>Que los procesos no cumplan con las actividades enmarcadas en cada uno de sus procedimientos ni hagan el uso debido de las herramientas documentales y normativas para dar cumplimiento a su objeto misional.
Intervención propia o de terceros para obtener un beneficio lucrativo o evitar una sanción al Instituto Municipal del Deporte y la Recreación de Guadalajara de Buga - IMDER BUGA por parte de un ente de control.</t>
  </si>
  <si>
    <t xml:space="preserve">Llevar a cabo por parte del Asesor de Control Interno, actividades continuas con los procesos a través de todos los medios dispuestos por la entidad para concientizar a los funcionarios sobre el alcance de su responsabilidad frente a sus funciones y a los procesos (Comunicados, Circulares, Jornadas, etc.).
Llevar a cabo los seguimientos a los planes de mejoramiento producto de auditorías internas, de manera más exigente. Realizar un fortalecimiento administrativo de la oficina con temas relacionados con la auditoría interna. </t>
  </si>
  <si>
    <t>Octubre a Diciembre de 2025</t>
  </si>
  <si>
    <t>Registro de seguimiento a los mapas de riesgos y al PAAC 2025, y a los demás requerimientos de información para la estructuración de informes a cargo de Control Interno.</t>
  </si>
  <si>
    <t>A pesar de que a la fecha no existen planes de mejoramiento internos suscritos, se han realizado las respectivas recomendaciones a los funcionarios a través de los espacios en reuniones preventivas, sobre la calidad de la evidencia y sustento en la norma a la hora de proceder en el desarrollo de los proyectos y/o contratación. Además se hace seguimiento a las acciones consignadas en los planes de majoramiento externos.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</si>
</sst>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sz val="11"/>
      <color theme="1"/>
      <name val="Arial"/>
    </font>
    <font>
      <b/>
      <sz val="22"/>
      <color theme="1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</font>
    <font>
      <sz val="12"/>
      <color theme="1"/>
      <name val="Arial"/>
    </font>
    <font>
      <b/>
      <sz val="16"/>
      <color theme="1"/>
      <name val="Arial"/>
    </font>
    <font>
      <sz val="16"/>
      <color theme="1"/>
      <name val="Arial"/>
    </font>
    <font>
      <b/>
      <sz val="12"/>
      <color theme="1"/>
      <name val="Arial"/>
    </font>
    <font>
      <sz val="16"/>
      <color theme="1"/>
      <name val="Calibri"/>
    </font>
    <font>
      <b/>
      <sz val="12"/>
      <color theme="1"/>
      <name val="Calibri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99FFCC"/>
        <bgColor rgb="FF99FFCC"/>
      </patternFill>
    </fill>
    <fill>
      <patternFill patternType="solid">
        <fgColor rgb="FFB2A1C7"/>
        <bgColor rgb="FFB2A1C7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5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2" fillId="2" borderId="5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9" fillId="0" borderId="3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5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2" borderId="5" xfId="0" applyFont="1" applyFill="1" applyBorder="1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15" fillId="0" borderId="5" xfId="0" applyFont="1" applyBorder="1"/>
    <xf numFmtId="0" fontId="22" fillId="2" borderId="5" xfId="0" applyFont="1" applyFill="1" applyBorder="1"/>
    <xf numFmtId="0" fontId="6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68" xfId="0" applyFont="1" applyBorder="1" applyAlignment="1">
      <alignment horizontal="center" vertical="center" wrapText="1"/>
    </xf>
    <xf numFmtId="0" fontId="3" fillId="0" borderId="68" xfId="0" applyFont="1" applyBorder="1"/>
    <xf numFmtId="0" fontId="5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5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0" fontId="3" fillId="0" borderId="22" xfId="0" applyFont="1" applyBorder="1"/>
    <xf numFmtId="0" fontId="1" fillId="0" borderId="20" xfId="0" applyFont="1" applyBorder="1" applyAlignment="1">
      <alignment horizontal="left" vertical="center" wrapText="1"/>
    </xf>
    <xf numFmtId="0" fontId="3" fillId="0" borderId="24" xfId="0" applyFont="1" applyBorder="1"/>
    <xf numFmtId="0" fontId="6" fillId="0" borderId="27" xfId="0" applyFont="1" applyBorder="1" applyAlignment="1">
      <alignment horizontal="center" vertical="center"/>
    </xf>
    <xf numFmtId="0" fontId="3" fillId="0" borderId="30" xfId="0" applyFont="1" applyBorder="1"/>
    <xf numFmtId="0" fontId="6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wrapText="1"/>
    </xf>
    <xf numFmtId="0" fontId="6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wrapText="1"/>
    </xf>
    <xf numFmtId="0" fontId="2" fillId="0" borderId="68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/>
    </xf>
    <xf numFmtId="0" fontId="18" fillId="0" borderId="44" xfId="0" applyFont="1" applyBorder="1" applyAlignment="1">
      <alignment horizontal="left" vertical="center" wrapText="1"/>
    </xf>
    <xf numFmtId="0" fontId="3" fillId="0" borderId="45" xfId="0" applyFont="1" applyBorder="1"/>
    <xf numFmtId="0" fontId="3" fillId="0" borderId="46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6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2" fillId="2" borderId="4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0" borderId="9" xfId="0" applyFont="1" applyBorder="1"/>
    <xf numFmtId="0" fontId="12" fillId="2" borderId="1" xfId="0" applyFont="1" applyFill="1" applyBorder="1" applyAlignment="1">
      <alignment horizontal="center" vertical="center" textRotation="90" wrapText="1"/>
    </xf>
    <xf numFmtId="0" fontId="5" fillId="0" borderId="44" xfId="0" applyFont="1" applyBorder="1" applyAlignment="1">
      <alignment horizontal="center"/>
    </xf>
    <xf numFmtId="0" fontId="12" fillId="4" borderId="48" xfId="0" applyFont="1" applyFill="1" applyBorder="1" applyAlignment="1">
      <alignment horizontal="center" vertical="center"/>
    </xf>
    <xf numFmtId="0" fontId="3" fillId="0" borderId="47" xfId="0" applyFont="1" applyBorder="1"/>
    <xf numFmtId="0" fontId="12" fillId="5" borderId="48" xfId="0" applyFont="1" applyFill="1" applyBorder="1" applyAlignment="1">
      <alignment horizontal="center" vertical="center"/>
    </xf>
    <xf numFmtId="0" fontId="3" fillId="0" borderId="49" xfId="0" applyFont="1" applyBorder="1"/>
    <xf numFmtId="0" fontId="3" fillId="0" borderId="6" xfId="0" applyFont="1" applyBorder="1"/>
    <xf numFmtId="0" fontId="12" fillId="2" borderId="51" xfId="0" applyFont="1" applyFill="1" applyBorder="1" applyAlignment="1">
      <alignment horizontal="center" vertical="center"/>
    </xf>
    <xf numFmtId="0" fontId="3" fillId="0" borderId="53" xfId="0" applyFont="1" applyBorder="1"/>
    <xf numFmtId="0" fontId="3" fillId="0" borderId="55" xfId="0" applyFont="1" applyBorder="1"/>
    <xf numFmtId="0" fontId="9" fillId="0" borderId="1" xfId="0" applyFont="1" applyBorder="1" applyAlignment="1">
      <alignment horizontal="center" vertical="center" wrapText="1"/>
    </xf>
    <xf numFmtId="0" fontId="3" fillId="0" borderId="56" xfId="0" applyFont="1" applyBorder="1"/>
    <xf numFmtId="0" fontId="5" fillId="0" borderId="11" xfId="0" applyFont="1" applyBorder="1" applyAlignment="1">
      <alignment horizontal="left" vertical="center" wrapText="1"/>
    </xf>
    <xf numFmtId="0" fontId="3" fillId="0" borderId="11" xfId="0" applyFont="1" applyBorder="1"/>
    <xf numFmtId="0" fontId="5" fillId="0" borderId="4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2" fillId="3" borderId="25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3" fillId="0" borderId="52" xfId="0" applyFont="1" applyBorder="1"/>
    <xf numFmtId="0" fontId="3" fillId="0" borderId="54" xfId="0" applyFont="1" applyBorder="1"/>
    <xf numFmtId="0" fontId="1" fillId="0" borderId="2" xfId="0" applyFont="1" applyBorder="1" applyAlignment="1">
      <alignment horizontal="center"/>
    </xf>
    <xf numFmtId="0" fontId="5" fillId="0" borderId="61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3" fillId="0" borderId="63" xfId="0" applyFont="1" applyBorder="1"/>
    <xf numFmtId="0" fontId="6" fillId="0" borderId="64" xfId="0" applyFont="1" applyBorder="1" applyAlignment="1">
      <alignment horizontal="center" vertical="center"/>
    </xf>
    <xf numFmtId="0" fontId="3" fillId="0" borderId="65" xfId="0" applyFont="1" applyBorder="1"/>
    <xf numFmtId="0" fontId="14" fillId="0" borderId="0" xfId="0" applyFont="1" applyAlignment="1">
      <alignment horizontal="center" vertical="center" wrapText="1"/>
    </xf>
    <xf numFmtId="0" fontId="0" fillId="0" borderId="0" xfId="0"/>
    <xf numFmtId="0" fontId="6" fillId="0" borderId="57" xfId="0" applyFont="1" applyBorder="1" applyAlignment="1">
      <alignment horizontal="center" vertical="center"/>
    </xf>
    <xf numFmtId="0" fontId="3" fillId="0" borderId="59" xfId="0" applyFont="1" applyBorder="1"/>
    <xf numFmtId="0" fontId="6" fillId="0" borderId="5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0" fontId="23" fillId="0" borderId="45" xfId="0" applyFont="1" applyBorder="1"/>
    <xf numFmtId="0" fontId="23" fillId="0" borderId="46" xfId="0" applyFont="1" applyBorder="1"/>
    <xf numFmtId="0" fontId="1" fillId="0" borderId="10" xfId="0" applyFont="1" applyBorder="1"/>
    <xf numFmtId="0" fontId="3" fillId="0" borderId="12" xfId="0" applyFont="1" applyBorder="1"/>
    <xf numFmtId="0" fontId="1" fillId="0" borderId="44" xfId="0" applyFont="1" applyBorder="1"/>
    <xf numFmtId="0" fontId="1" fillId="0" borderId="6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9" fillId="0" borderId="44" xfId="0" applyFont="1" applyBorder="1" applyAlignment="1">
      <alignment horizontal="left" vertical="center"/>
    </xf>
    <xf numFmtId="0" fontId="4" fillId="6" borderId="44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48DD4"/>
          <bgColor rgb="FF548DD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48DD4"/>
          <bgColor rgb="FF548DD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</xdr:colOff>
      <xdr:row>0</xdr:row>
      <xdr:rowOff>83820</xdr:rowOff>
    </xdr:from>
    <xdr:to>
      <xdr:col>5</xdr:col>
      <xdr:colOff>1678939</xdr:colOff>
      <xdr:row>2</xdr:row>
      <xdr:rowOff>303568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CE8D26-C7B6-4781-9812-5D35B122F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5040" y="83820"/>
          <a:ext cx="1648459" cy="905548"/>
        </a:xfrm>
        <a:prstGeom prst="rect">
          <a:avLst/>
        </a:prstGeom>
      </xdr:spPr>
    </xdr:pic>
    <xdr:clientData/>
  </xdr:twoCellAnchor>
  <xdr:twoCellAnchor editAs="oneCell">
    <xdr:from>
      <xdr:col>0</xdr:col>
      <xdr:colOff>441960</xdr:colOff>
      <xdr:row>0</xdr:row>
      <xdr:rowOff>0</xdr:rowOff>
    </xdr:from>
    <xdr:to>
      <xdr:col>0</xdr:col>
      <xdr:colOff>1706880</xdr:colOff>
      <xdr:row>1</xdr:row>
      <xdr:rowOff>215424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B3B1034-0711-4D47-921A-6C336E7C6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1960" y="0"/>
          <a:ext cx="1264920" cy="55832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</xdr:row>
      <xdr:rowOff>213360</xdr:rowOff>
    </xdr:from>
    <xdr:to>
      <xdr:col>0</xdr:col>
      <xdr:colOff>2125981</xdr:colOff>
      <xdr:row>2</xdr:row>
      <xdr:rowOff>403860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7E2D6AD-10EC-4E27-8FFA-158C7EF01EAC}"/>
            </a:ext>
          </a:extLst>
        </xdr:cNvPr>
        <xdr:cNvSpPr txBox="1"/>
      </xdr:nvSpPr>
      <xdr:spPr>
        <a:xfrm>
          <a:off x="1" y="556260"/>
          <a:ext cx="212598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0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0</xdr:row>
      <xdr:rowOff>0</xdr:rowOff>
    </xdr:from>
    <xdr:to>
      <xdr:col>2</xdr:col>
      <xdr:colOff>1072744</xdr:colOff>
      <xdr:row>1</xdr:row>
      <xdr:rowOff>205229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C3E6B9-100C-4D78-9009-21CFFC772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0"/>
          <a:ext cx="1587094" cy="700529"/>
        </a:xfrm>
        <a:prstGeom prst="rect">
          <a:avLst/>
        </a:prstGeom>
      </xdr:spPr>
    </xdr:pic>
    <xdr:clientData/>
  </xdr:twoCellAnchor>
  <xdr:twoCellAnchor>
    <xdr:from>
      <xdr:col>1</xdr:col>
      <xdr:colOff>295275</xdr:colOff>
      <xdr:row>1</xdr:row>
      <xdr:rowOff>314325</xdr:rowOff>
    </xdr:from>
    <xdr:to>
      <xdr:col>2</xdr:col>
      <xdr:colOff>1404832</xdr:colOff>
      <xdr:row>2</xdr:row>
      <xdr:rowOff>458257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8E942B3-6D73-4D02-BA4A-2C6EC0718B6B}"/>
            </a:ext>
          </a:extLst>
        </xdr:cNvPr>
        <xdr:cNvSpPr txBox="1"/>
      </xdr:nvSpPr>
      <xdr:spPr>
        <a:xfrm>
          <a:off x="295275" y="809625"/>
          <a:ext cx="2462107" cy="639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20</xdr:col>
      <xdr:colOff>771525</xdr:colOff>
      <xdr:row>0</xdr:row>
      <xdr:rowOff>257175</xdr:rowOff>
    </xdr:from>
    <xdr:to>
      <xdr:col>21</xdr:col>
      <xdr:colOff>591184</xdr:colOff>
      <xdr:row>2</xdr:row>
      <xdr:rowOff>172123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D24D1FC-DFE1-4765-A596-DB6FF6866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517475" y="257175"/>
          <a:ext cx="1648459" cy="9055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180329</xdr:colOff>
      <xdr:row>0</xdr:row>
      <xdr:rowOff>99060</xdr:rowOff>
    </xdr:from>
    <xdr:to>
      <xdr:col>7</xdr:col>
      <xdr:colOff>1648459</xdr:colOff>
      <xdr:row>2</xdr:row>
      <xdr:rowOff>219748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D4EED7-BB47-43FB-84E0-0EC4F777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0949" y="99060"/>
          <a:ext cx="1468130" cy="806488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335280</xdr:colOff>
      <xdr:row>0</xdr:row>
      <xdr:rowOff>0</xdr:rowOff>
    </xdr:from>
    <xdr:to>
      <xdr:col>1</xdr:col>
      <xdr:colOff>1447800</xdr:colOff>
      <xdr:row>1</xdr:row>
      <xdr:rowOff>148156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F7A9CB8-8248-4412-878C-553AA1869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280" y="0"/>
          <a:ext cx="1112520" cy="49105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2</xdr:col>
      <xdr:colOff>1</xdr:colOff>
      <xdr:row>2</xdr:row>
      <xdr:rowOff>418252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FD5BF25-4DBA-4047-9E89-BE213F89625E}"/>
            </a:ext>
          </a:extLst>
        </xdr:cNvPr>
        <xdr:cNvSpPr txBox="1"/>
      </xdr:nvSpPr>
      <xdr:spPr>
        <a:xfrm>
          <a:off x="0" y="533400"/>
          <a:ext cx="2019301" cy="570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0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opLeftCell="A7" workbookViewId="0">
      <selection activeCell="C12" sqref="C12"/>
    </sheetView>
  </sheetViews>
  <sheetFormatPr baseColWidth="10" defaultColWidth="14.44140625" defaultRowHeight="15" customHeight="1"/>
  <cols>
    <col min="1" max="1" width="31.44140625" customWidth="1"/>
    <col min="2" max="2" width="25.6640625" customWidth="1"/>
    <col min="3" max="3" width="34.6640625" customWidth="1"/>
    <col min="4" max="7" width="25.6640625" customWidth="1"/>
    <col min="8" max="26" width="10.6640625" customWidth="1"/>
  </cols>
  <sheetData>
    <row r="1" spans="1:7" ht="27" customHeight="1">
      <c r="A1" s="83"/>
      <c r="B1" s="100" t="s">
        <v>0</v>
      </c>
      <c r="C1" s="100"/>
      <c r="D1" s="100"/>
      <c r="E1" s="100"/>
      <c r="F1" s="101"/>
      <c r="G1" s="76" t="s">
        <v>154</v>
      </c>
    </row>
    <row r="2" spans="1:7" ht="27" customHeight="1">
      <c r="A2" s="84"/>
      <c r="B2" s="100"/>
      <c r="C2" s="100"/>
      <c r="D2" s="100"/>
      <c r="E2" s="100"/>
      <c r="F2" s="101"/>
      <c r="G2" s="76" t="s">
        <v>149</v>
      </c>
    </row>
    <row r="3" spans="1:7" ht="34.5" customHeight="1">
      <c r="A3" s="84"/>
      <c r="B3" s="100"/>
      <c r="C3" s="100"/>
      <c r="D3" s="100"/>
      <c r="E3" s="100"/>
      <c r="F3" s="101"/>
      <c r="G3" s="76" t="s">
        <v>155</v>
      </c>
    </row>
    <row r="5" spans="1:7" ht="37.5" customHeight="1">
      <c r="A5" s="2" t="s">
        <v>1</v>
      </c>
      <c r="B5" s="85" t="s">
        <v>150</v>
      </c>
      <c r="C5" s="86"/>
      <c r="D5" s="87"/>
      <c r="E5" s="3" t="s">
        <v>2</v>
      </c>
      <c r="F5" s="85" t="s">
        <v>3</v>
      </c>
      <c r="G5" s="88"/>
    </row>
    <row r="6" spans="1:7" ht="104.25" customHeight="1">
      <c r="A6" s="4" t="s">
        <v>4</v>
      </c>
      <c r="B6" s="89" t="s">
        <v>158</v>
      </c>
      <c r="C6" s="90"/>
      <c r="D6" s="91"/>
      <c r="E6" s="5" t="s">
        <v>5</v>
      </c>
      <c r="F6" s="92" t="s">
        <v>159</v>
      </c>
      <c r="G6" s="93"/>
    </row>
    <row r="8" spans="1:7" ht="14.4">
      <c r="A8" s="81" t="s">
        <v>6</v>
      </c>
      <c r="B8" s="82"/>
      <c r="C8" s="94" t="s">
        <v>7</v>
      </c>
      <c r="D8" s="96" t="s">
        <v>8</v>
      </c>
      <c r="E8" s="96" t="s">
        <v>9</v>
      </c>
      <c r="F8" s="96" t="s">
        <v>10</v>
      </c>
      <c r="G8" s="98" t="s">
        <v>11</v>
      </c>
    </row>
    <row r="9" spans="1:7" ht="14.4">
      <c r="A9" s="6" t="s">
        <v>12</v>
      </c>
      <c r="B9" s="7" t="s">
        <v>13</v>
      </c>
      <c r="C9" s="95"/>
      <c r="D9" s="97"/>
      <c r="E9" s="97"/>
      <c r="F9" s="97"/>
      <c r="G9" s="99"/>
    </row>
    <row r="10" spans="1:7" ht="72">
      <c r="A10" s="8" t="s">
        <v>14</v>
      </c>
      <c r="B10" s="9" t="s">
        <v>15</v>
      </c>
      <c r="C10" s="10" t="s">
        <v>138</v>
      </c>
      <c r="D10" s="9" t="s">
        <v>16</v>
      </c>
      <c r="E10" s="9" t="s">
        <v>16</v>
      </c>
      <c r="F10" s="9" t="s">
        <v>16</v>
      </c>
      <c r="G10" s="11" t="s">
        <v>16</v>
      </c>
    </row>
    <row r="11" spans="1:7" ht="86.4">
      <c r="A11" s="12" t="s">
        <v>17</v>
      </c>
      <c r="B11" s="13" t="s">
        <v>18</v>
      </c>
      <c r="C11" s="10" t="s">
        <v>135</v>
      </c>
      <c r="D11" s="13" t="s">
        <v>16</v>
      </c>
      <c r="E11" s="13" t="s">
        <v>16</v>
      </c>
      <c r="F11" s="13" t="s">
        <v>16</v>
      </c>
      <c r="G11" s="14" t="s">
        <v>16</v>
      </c>
    </row>
    <row r="12" spans="1:7" ht="72">
      <c r="A12" s="15" t="s">
        <v>14</v>
      </c>
      <c r="B12" s="16" t="s">
        <v>15</v>
      </c>
      <c r="C12" s="17" t="s">
        <v>136</v>
      </c>
      <c r="D12" s="16" t="s">
        <v>16</v>
      </c>
      <c r="E12" s="16" t="s">
        <v>16</v>
      </c>
      <c r="F12" s="16" t="s">
        <v>16</v>
      </c>
      <c r="G12" s="18" t="s">
        <v>16</v>
      </c>
    </row>
    <row r="13" spans="1:7" ht="14.4" hidden="1">
      <c r="A13" s="19"/>
      <c r="B13" s="20"/>
      <c r="C13" s="21"/>
      <c r="D13" s="20"/>
      <c r="E13" s="20"/>
      <c r="F13" s="20"/>
      <c r="G13" s="22"/>
    </row>
    <row r="14" spans="1:7" ht="14.4" hidden="1">
      <c r="A14" s="23"/>
      <c r="B14" s="10"/>
      <c r="C14" s="10" t="s">
        <v>19</v>
      </c>
      <c r="D14" s="10"/>
      <c r="E14" s="10"/>
      <c r="F14" s="10"/>
      <c r="G14" s="24"/>
    </row>
    <row r="15" spans="1:7" ht="14.4" hidden="1">
      <c r="A15" s="23"/>
      <c r="B15" s="10"/>
      <c r="C15" s="10" t="s">
        <v>20</v>
      </c>
      <c r="D15" s="10"/>
      <c r="E15" s="10"/>
      <c r="F15" s="10"/>
      <c r="G15" s="24"/>
    </row>
    <row r="16" spans="1:7" ht="14.4" hidden="1">
      <c r="A16" s="23"/>
      <c r="B16" s="10"/>
      <c r="C16" s="10" t="s">
        <v>21</v>
      </c>
      <c r="D16" s="10"/>
      <c r="E16" s="10"/>
      <c r="F16" s="10"/>
      <c r="G16" s="24"/>
    </row>
    <row r="17" spans="1:7" ht="14.4" hidden="1">
      <c r="A17" s="23"/>
      <c r="B17" s="10"/>
      <c r="C17" s="10" t="s">
        <v>22</v>
      </c>
      <c r="D17" s="10"/>
      <c r="E17" s="10"/>
      <c r="F17" s="10"/>
      <c r="G17" s="24"/>
    </row>
    <row r="18" spans="1:7" ht="14.4" hidden="1">
      <c r="A18" s="23"/>
      <c r="B18" s="10"/>
      <c r="C18" s="10" t="s">
        <v>23</v>
      </c>
      <c r="D18" s="10"/>
      <c r="E18" s="10"/>
      <c r="F18" s="10"/>
      <c r="G18" s="24"/>
    </row>
    <row r="19" spans="1:7" ht="14.4" hidden="1">
      <c r="A19" s="23"/>
      <c r="B19" s="10"/>
      <c r="C19" s="10" t="s">
        <v>24</v>
      </c>
      <c r="D19" s="10"/>
      <c r="E19" s="10"/>
      <c r="F19" s="10"/>
      <c r="G19" s="24"/>
    </row>
    <row r="20" spans="1:7" ht="15.75" hidden="1" customHeight="1">
      <c r="A20" s="23"/>
      <c r="B20" s="10"/>
      <c r="C20" s="10" t="s">
        <v>25</v>
      </c>
      <c r="D20" s="10"/>
      <c r="E20" s="10"/>
      <c r="F20" s="10"/>
      <c r="G20" s="24"/>
    </row>
    <row r="21" spans="1:7" ht="15.75" hidden="1" customHeight="1">
      <c r="A21" s="23"/>
      <c r="B21" s="10"/>
      <c r="C21" s="10" t="s">
        <v>26</v>
      </c>
      <c r="D21" s="10"/>
      <c r="E21" s="10"/>
      <c r="F21" s="10"/>
      <c r="G21" s="24"/>
    </row>
    <row r="22" spans="1:7" ht="15.75" hidden="1" customHeight="1">
      <c r="A22" s="23"/>
      <c r="B22" s="10"/>
      <c r="C22" s="10" t="s">
        <v>27</v>
      </c>
      <c r="D22" s="10"/>
      <c r="E22" s="10"/>
      <c r="F22" s="10"/>
      <c r="G22" s="24"/>
    </row>
    <row r="23" spans="1:7" ht="15.75" hidden="1" customHeight="1">
      <c r="A23" s="23"/>
      <c r="B23" s="10"/>
      <c r="C23" s="10" t="s">
        <v>28</v>
      </c>
      <c r="D23" s="10"/>
      <c r="E23" s="10"/>
      <c r="F23" s="10"/>
      <c r="G23" s="24"/>
    </row>
    <row r="24" spans="1:7" ht="15.75" hidden="1" customHeight="1">
      <c r="A24" s="23"/>
      <c r="B24" s="10"/>
      <c r="C24" s="10" t="s">
        <v>29</v>
      </c>
      <c r="D24" s="10"/>
      <c r="E24" s="10"/>
      <c r="F24" s="10"/>
      <c r="G24" s="24"/>
    </row>
    <row r="25" spans="1:7" ht="15.75" hidden="1" customHeight="1">
      <c r="A25" s="23"/>
      <c r="B25" s="10"/>
      <c r="C25" s="10" t="s">
        <v>30</v>
      </c>
      <c r="D25" s="10"/>
      <c r="E25" s="10"/>
      <c r="F25" s="10"/>
      <c r="G25" s="24"/>
    </row>
    <row r="26" spans="1:7" ht="15.75" hidden="1" customHeight="1">
      <c r="A26" s="23"/>
      <c r="B26" s="10"/>
      <c r="C26" s="10" t="s">
        <v>31</v>
      </c>
      <c r="D26" s="10"/>
      <c r="E26" s="10"/>
      <c r="F26" s="10"/>
      <c r="G26" s="24"/>
    </row>
    <row r="27" spans="1:7" ht="15.75" hidden="1" customHeight="1">
      <c r="A27" s="23"/>
      <c r="B27" s="10"/>
      <c r="C27" s="10" t="s">
        <v>32</v>
      </c>
      <c r="D27" s="10"/>
      <c r="E27" s="10"/>
      <c r="F27" s="10"/>
      <c r="G27" s="24"/>
    </row>
    <row r="28" spans="1:7" ht="15.75" hidden="1" customHeight="1">
      <c r="A28" s="23"/>
      <c r="B28" s="10"/>
      <c r="C28" s="10" t="s">
        <v>33</v>
      </c>
      <c r="D28" s="10"/>
      <c r="E28" s="10"/>
      <c r="F28" s="10"/>
      <c r="G28" s="24"/>
    </row>
    <row r="29" spans="1:7" ht="15.75" hidden="1" customHeight="1">
      <c r="A29" s="23"/>
      <c r="B29" s="10"/>
      <c r="C29" s="10" t="s">
        <v>34</v>
      </c>
      <c r="D29" s="10"/>
      <c r="E29" s="10"/>
      <c r="F29" s="10"/>
      <c r="G29" s="24"/>
    </row>
    <row r="30" spans="1:7" ht="15.75" hidden="1" customHeight="1">
      <c r="A30" s="23"/>
      <c r="B30" s="10"/>
      <c r="C30" s="10" t="s">
        <v>35</v>
      </c>
      <c r="D30" s="10"/>
      <c r="E30" s="10"/>
      <c r="F30" s="10"/>
      <c r="G30" s="24"/>
    </row>
    <row r="31" spans="1:7" ht="15.75" hidden="1" customHeight="1">
      <c r="A31" s="23"/>
      <c r="B31" s="10"/>
      <c r="C31" s="10" t="s">
        <v>36</v>
      </c>
      <c r="D31" s="10"/>
      <c r="E31" s="10"/>
      <c r="F31" s="10"/>
      <c r="G31" s="24"/>
    </row>
    <row r="32" spans="1:7" ht="15.75" hidden="1" customHeight="1">
      <c r="A32" s="23"/>
      <c r="B32" s="10"/>
      <c r="C32" s="10" t="s">
        <v>37</v>
      </c>
      <c r="D32" s="10"/>
      <c r="E32" s="10"/>
      <c r="F32" s="10"/>
      <c r="G32" s="24"/>
    </row>
    <row r="33" spans="1:7" ht="15.75" hidden="1" customHeight="1">
      <c r="A33" s="25"/>
      <c r="B33" s="26"/>
      <c r="C33" s="26"/>
      <c r="D33" s="26"/>
      <c r="E33" s="26"/>
      <c r="F33" s="26"/>
      <c r="G33" s="27"/>
    </row>
    <row r="34" spans="1:7" ht="15.75" customHeight="1"/>
    <row r="35" spans="1:7" ht="15.75" customHeight="1"/>
    <row r="36" spans="1:7" ht="15.75" customHeight="1"/>
    <row r="37" spans="1:7" ht="15.75" customHeight="1"/>
    <row r="38" spans="1:7" ht="15.75" customHeight="1"/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3:3" ht="15.75" customHeight="1"/>
    <row r="82" spans="3:3" ht="15.75" customHeight="1"/>
    <row r="83" spans="3:3" ht="15.75" customHeight="1"/>
    <row r="84" spans="3:3" ht="15.75" customHeight="1"/>
    <row r="85" spans="3:3" ht="15.75" customHeight="1"/>
    <row r="86" spans="3:3" ht="15.75" customHeight="1"/>
    <row r="87" spans="3:3" ht="15.75" customHeight="1"/>
    <row r="88" spans="3:3" ht="15.75" customHeight="1"/>
    <row r="89" spans="3:3" ht="15.75" customHeight="1"/>
    <row r="90" spans="3:3" ht="15.75" hidden="1" customHeight="1">
      <c r="C90" s="28" t="s">
        <v>16</v>
      </c>
    </row>
    <row r="91" spans="3:3" ht="15.75" hidden="1" customHeight="1">
      <c r="C91" s="28" t="s">
        <v>38</v>
      </c>
    </row>
    <row r="92" spans="3:3" ht="15.75" hidden="1" customHeight="1"/>
    <row r="93" spans="3:3" ht="15.75" hidden="1" customHeight="1"/>
    <row r="94" spans="3:3" ht="15.75" hidden="1" customHeight="1">
      <c r="C94" s="29" t="s">
        <v>39</v>
      </c>
    </row>
    <row r="95" spans="3:3" ht="15.75" hidden="1" customHeight="1">
      <c r="C95" s="30" t="s">
        <v>40</v>
      </c>
    </row>
    <row r="96" spans="3:3" ht="15.75" hidden="1" customHeight="1">
      <c r="C96" s="31" t="s">
        <v>17</v>
      </c>
    </row>
    <row r="97" spans="3:3" ht="15.75" hidden="1" customHeight="1">
      <c r="C97" s="31" t="s">
        <v>14</v>
      </c>
    </row>
    <row r="98" spans="3:3" ht="15.75" hidden="1" customHeight="1">
      <c r="C98" s="31" t="s">
        <v>41</v>
      </c>
    </row>
    <row r="99" spans="3:3" ht="15.75" hidden="1" customHeight="1"/>
    <row r="100" spans="3:3" ht="15.75" hidden="1" customHeight="1">
      <c r="C100" s="29" t="s">
        <v>42</v>
      </c>
    </row>
    <row r="101" spans="3:3" ht="15.75" hidden="1" customHeight="1">
      <c r="C101" s="30" t="s">
        <v>43</v>
      </c>
    </row>
    <row r="102" spans="3:3" ht="15.75" hidden="1" customHeight="1">
      <c r="C102" s="31" t="s">
        <v>44</v>
      </c>
    </row>
    <row r="103" spans="3:3" ht="15.75" hidden="1" customHeight="1">
      <c r="C103" s="31" t="s">
        <v>15</v>
      </c>
    </row>
    <row r="104" spans="3:3" ht="15.75" hidden="1" customHeight="1">
      <c r="C104" s="31" t="s">
        <v>45</v>
      </c>
    </row>
    <row r="105" spans="3:3" ht="15.75" hidden="1" customHeight="1">
      <c r="C105" s="31" t="s">
        <v>46</v>
      </c>
    </row>
    <row r="106" spans="3:3" ht="15.75" hidden="1" customHeight="1">
      <c r="C106" s="31" t="s">
        <v>18</v>
      </c>
    </row>
    <row r="107" spans="3:3" ht="15.75" hidden="1" customHeight="1">
      <c r="C107" s="31" t="s">
        <v>47</v>
      </c>
    </row>
    <row r="108" spans="3:3" ht="15.75" hidden="1" customHeight="1"/>
    <row r="109" spans="3:3" ht="15.75" customHeight="1"/>
    <row r="110" spans="3:3" ht="15.75" customHeight="1"/>
    <row r="111" spans="3:3" ht="15.75" customHeight="1"/>
    <row r="112" spans="3: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3">
    <mergeCell ref="A8:B8"/>
    <mergeCell ref="A1:A3"/>
    <mergeCell ref="B5:D5"/>
    <mergeCell ref="F5:G5"/>
    <mergeCell ref="B6:D6"/>
    <mergeCell ref="F6:G6"/>
    <mergeCell ref="C8:C9"/>
    <mergeCell ref="D8:D9"/>
    <mergeCell ref="E8:E9"/>
    <mergeCell ref="F8:F9"/>
    <mergeCell ref="G8:G9"/>
    <mergeCell ref="B1:E3"/>
    <mergeCell ref="F1:F3"/>
  </mergeCells>
  <dataValidations count="3">
    <dataValidation type="list" allowBlank="1" showErrorMessage="1" sqref="A10:A33" xr:uid="{00000000-0002-0000-0000-000000000000}">
      <formula1>$C$95:$C$98</formula1>
    </dataValidation>
    <dataValidation type="list" allowBlank="1" showErrorMessage="1" sqref="B10:B33" xr:uid="{00000000-0002-0000-0000-000001000000}">
      <formula1>$C$101:$C$107</formula1>
    </dataValidation>
    <dataValidation type="list" allowBlank="1" showErrorMessage="1" sqref="D10:G33" xr:uid="{00000000-0002-0000-0000-000002000000}">
      <formula1>$C$90:$C$91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9"/>
  <sheetViews>
    <sheetView topLeftCell="L1" zoomScale="80" zoomScaleNormal="80" workbookViewId="0">
      <selection activeCell="Y9" sqref="Y9"/>
    </sheetView>
  </sheetViews>
  <sheetFormatPr baseColWidth="10" defaultColWidth="14.44140625" defaultRowHeight="15" customHeight="1"/>
  <cols>
    <col min="1" max="1" width="3.5546875" hidden="1" customWidth="1"/>
    <col min="2" max="2" width="19.6640625" customWidth="1"/>
    <col min="3" max="3" width="31" customWidth="1"/>
    <col min="4" max="4" width="35.6640625" customWidth="1"/>
    <col min="5" max="5" width="39.44140625" customWidth="1"/>
    <col min="6" max="6" width="36.6640625" customWidth="1"/>
    <col min="7" max="8" width="5.6640625" customWidth="1"/>
    <col min="9" max="9" width="14.5546875" bestFit="1" customWidth="1"/>
    <col min="10" max="10" width="22.33203125" customWidth="1"/>
    <col min="11" max="11" width="24.6640625" customWidth="1"/>
    <col min="12" max="13" width="13.44140625" customWidth="1"/>
    <col min="14" max="15" width="10.6640625" customWidth="1"/>
    <col min="16" max="17" width="5.6640625" customWidth="1"/>
    <col min="18" max="18" width="15.109375" customWidth="1"/>
    <col min="19" max="19" width="19.6640625" customWidth="1"/>
    <col min="20" max="20" width="30.6640625" customWidth="1"/>
    <col min="21" max="21" width="26.6640625" customWidth="1"/>
    <col min="22" max="22" width="15.6640625" customWidth="1"/>
    <col min="23" max="23" width="30.6640625" customWidth="1"/>
    <col min="24" max="24" width="18.33203125" customWidth="1"/>
    <col min="25" max="25" width="20.6640625" customWidth="1"/>
  </cols>
  <sheetData>
    <row r="1" spans="1:25" ht="39" customHeight="1">
      <c r="B1" s="134"/>
      <c r="C1" s="115"/>
      <c r="D1" s="105" t="s">
        <v>48</v>
      </c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9"/>
      <c r="V1" s="110"/>
      <c r="W1" s="102" t="s">
        <v>152</v>
      </c>
      <c r="X1" s="103"/>
      <c r="Y1" s="104"/>
    </row>
    <row r="2" spans="1:25" ht="39" customHeight="1">
      <c r="B2" s="135"/>
      <c r="C2" s="136"/>
      <c r="D2" s="107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11"/>
      <c r="V2" s="112"/>
      <c r="W2" s="102" t="s">
        <v>147</v>
      </c>
      <c r="X2" s="103"/>
      <c r="Y2" s="104"/>
    </row>
    <row r="3" spans="1:25" ht="39" customHeight="1">
      <c r="B3" s="135"/>
      <c r="C3" s="136"/>
      <c r="D3" s="107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11"/>
      <c r="V3" s="112"/>
      <c r="W3" s="102" t="s">
        <v>153</v>
      </c>
      <c r="X3" s="103"/>
      <c r="Y3" s="104"/>
    </row>
    <row r="4" spans="1:25" thickBot="1">
      <c r="B4" s="141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5"/>
      <c r="W4" s="113" t="s">
        <v>49</v>
      </c>
      <c r="X4" s="114"/>
      <c r="Y4" s="115"/>
    </row>
    <row r="5" spans="1:25" ht="15.6">
      <c r="A5" s="32"/>
      <c r="B5" s="137" t="s">
        <v>50</v>
      </c>
      <c r="C5" s="122"/>
      <c r="D5" s="122"/>
      <c r="E5" s="122"/>
      <c r="F5" s="82"/>
      <c r="G5" s="121" t="s">
        <v>51</v>
      </c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82"/>
      <c r="V5" s="123" t="s">
        <v>52</v>
      </c>
      <c r="W5" s="122"/>
      <c r="X5" s="122"/>
      <c r="Y5" s="124"/>
    </row>
    <row r="6" spans="1:25" ht="15.6">
      <c r="A6" s="32"/>
      <c r="B6" s="138" t="s">
        <v>53</v>
      </c>
      <c r="C6" s="117" t="s">
        <v>54</v>
      </c>
      <c r="D6" s="117" t="s">
        <v>55</v>
      </c>
      <c r="E6" s="117" t="s">
        <v>56</v>
      </c>
      <c r="F6" s="117" t="s">
        <v>57</v>
      </c>
      <c r="G6" s="116" t="s">
        <v>58</v>
      </c>
      <c r="H6" s="103"/>
      <c r="I6" s="103"/>
      <c r="J6" s="104"/>
      <c r="K6" s="116" t="s">
        <v>59</v>
      </c>
      <c r="L6" s="103"/>
      <c r="M6" s="103"/>
      <c r="N6" s="103"/>
      <c r="O6" s="103"/>
      <c r="P6" s="103"/>
      <c r="Q6" s="103"/>
      <c r="R6" s="103"/>
      <c r="S6" s="103"/>
      <c r="T6" s="103"/>
      <c r="U6" s="104"/>
      <c r="V6" s="117" t="s">
        <v>60</v>
      </c>
      <c r="W6" s="117" t="s">
        <v>61</v>
      </c>
      <c r="X6" s="117" t="s">
        <v>62</v>
      </c>
      <c r="Y6" s="126" t="s">
        <v>63</v>
      </c>
    </row>
    <row r="7" spans="1:25" ht="15" customHeight="1">
      <c r="A7" s="32"/>
      <c r="B7" s="139"/>
      <c r="C7" s="125"/>
      <c r="D7" s="125"/>
      <c r="E7" s="125"/>
      <c r="F7" s="125"/>
      <c r="G7" s="116" t="s">
        <v>64</v>
      </c>
      <c r="H7" s="103"/>
      <c r="I7" s="103"/>
      <c r="J7" s="104"/>
      <c r="K7" s="117" t="s">
        <v>65</v>
      </c>
      <c r="L7" s="119" t="s">
        <v>66</v>
      </c>
      <c r="M7" s="119" t="s">
        <v>67</v>
      </c>
      <c r="N7" s="119" t="s">
        <v>68</v>
      </c>
      <c r="O7" s="119" t="s">
        <v>69</v>
      </c>
      <c r="P7" s="116" t="s">
        <v>70</v>
      </c>
      <c r="Q7" s="103"/>
      <c r="R7" s="104"/>
      <c r="S7" s="116" t="s">
        <v>71</v>
      </c>
      <c r="T7" s="103"/>
      <c r="U7" s="104"/>
      <c r="V7" s="125"/>
      <c r="W7" s="125"/>
      <c r="X7" s="125"/>
      <c r="Y7" s="127"/>
    </row>
    <row r="8" spans="1:25" ht="97.2">
      <c r="A8" s="32"/>
      <c r="B8" s="140"/>
      <c r="C8" s="118"/>
      <c r="D8" s="118"/>
      <c r="E8" s="118"/>
      <c r="F8" s="118"/>
      <c r="G8" s="33" t="s">
        <v>72</v>
      </c>
      <c r="H8" s="33" t="s">
        <v>73</v>
      </c>
      <c r="I8" s="33" t="s">
        <v>74</v>
      </c>
      <c r="J8" s="34" t="s">
        <v>75</v>
      </c>
      <c r="K8" s="118"/>
      <c r="L8" s="118"/>
      <c r="M8" s="118"/>
      <c r="N8" s="118"/>
      <c r="O8" s="118"/>
      <c r="P8" s="33" t="s">
        <v>72</v>
      </c>
      <c r="Q8" s="33" t="s">
        <v>73</v>
      </c>
      <c r="R8" s="33" t="s">
        <v>74</v>
      </c>
      <c r="S8" s="35" t="s">
        <v>76</v>
      </c>
      <c r="T8" s="34" t="s">
        <v>61</v>
      </c>
      <c r="U8" s="34" t="s">
        <v>77</v>
      </c>
      <c r="V8" s="118"/>
      <c r="W8" s="118"/>
      <c r="X8" s="118"/>
      <c r="Y8" s="128"/>
    </row>
    <row r="9" spans="1:25" ht="240">
      <c r="A9" s="32"/>
      <c r="B9" s="36" t="str">
        <f>'1. Matriz Def Riesgo Corrupción'!B5:D5</f>
        <v>Evaluación y Control</v>
      </c>
      <c r="C9" s="129" t="str">
        <f>'1. Matriz Def Riesgo Corrupción'!B6</f>
        <v>Realizar seguimiento y monitoreo a la implementación y el mantenimiento del SCI y a las directrices impartidas por entidades de orden nacional, departamental y municipal, verificando el cumplimiento de los requisitos legales y normativos que rigen la gestión pública a través de la mejora continua y evaluación permanente a las actividades que se ejecutan en el Instituto Municipal del Deporte y la Recreación de Guadalajara de Buga - IMDER BUGA, con el fin de logar el cumplimiento de objetivos, optimizar la prestación del servicio y la gestión de la entidad en términos de eficiencia, eficacia y efectividad.</v>
      </c>
      <c r="D9" s="37" t="s">
        <v>137</v>
      </c>
      <c r="E9" s="37" t="str">
        <f>'1. Matriz Def Riesgo Corrupción'!C10</f>
        <v>Posibilidad de publicar los informes de seguimiento cuyo contenido haya sido alterado en concordancia con los registros encontrados inicialmente en el ejercicio.</v>
      </c>
      <c r="F9" s="37" t="s">
        <v>139</v>
      </c>
      <c r="G9" s="38">
        <v>20</v>
      </c>
      <c r="H9" s="38">
        <v>100</v>
      </c>
      <c r="I9" s="39" t="str">
        <f>IF(AND(G9=20,H9=60),"Moderado",IF(AND(G9=40,H9=60),"Moderado",IF(AND(G9=60,H9=60),"Moderado",IF(AND(G9=80,H9=60),"Mayor",IF(AND(G9=100,H9=60),"Mayor",IF(AND(G9=20,H9=80),"Mayor",IF(AND(G9=40,H9=80),"Mayor",IF(AND(G9=60,H9=80),"Mayor",IF(AND(G9=80,H9=80),"Mayor",IF(AND(G9=100,H9=80),"Mayor",IF(AND(G9=20,H9=100),"Catastrófico",IF(AND(G9=40,H9=100),"Catastrófico",IF(AND(G9=60,H9=100),"Catastrófico",IF(AND(G9=80,H9=100),"Catastrófico",IF(AND(G9=100,H9=100),"Catastrófico")))))))))))))))</f>
        <v>Catastrófico</v>
      </c>
      <c r="J9" s="37" t="str">
        <f>IF(I9="Moderado","Reducir, evitar o compartir el riesgo",IF(I9="Mayor","Reducir, evitar o compartir el riesgo",IF(I9="Catastrófico","Reducir, evitar o compartir el riesgo")))</f>
        <v>Reducir, evitar o compartir el riesgo</v>
      </c>
      <c r="K9" s="74" t="s">
        <v>145</v>
      </c>
      <c r="L9" s="40" t="s">
        <v>78</v>
      </c>
      <c r="M9" s="40" t="s">
        <v>73</v>
      </c>
      <c r="N9" s="38">
        <v>80</v>
      </c>
      <c r="O9" s="38" t="str">
        <f t="shared" ref="O9:O32" si="0">IF(N9&lt;51,"0",IF(N9&gt;75,"2",IF(N9=51,"1",IF(N9=52,"1",IF(N9=53,"1",IF(N9=54,"1",IF(N9=55,"1",IF(N9=56,"1",IF(N9=57,"1",IF(N9=58,"1",IF(N9=59,"1",IF(N9=60,"1",IF(N9=61,"1",IF(N9=62,"1",IF(N9=63,"1",IF(N9=63,"1",IF(N9=64,"1",IF(N9=65,"1",IF(N9=66,"1",IF(N9=67,"1",IF(N9=68,"1",IF(N9=69,"1",IF(N9=70,"1",IF(N9=71,"1",IF(N9=72,"1",IF(N9=73,"1",IF(N9=74,"1",IF(N9=75,"1"))))))))))))))))))))))))))))</f>
        <v>2</v>
      </c>
      <c r="P9" s="38">
        <f t="shared" ref="P9:P32" si="1">G9-O9</f>
        <v>18</v>
      </c>
      <c r="Q9" s="38">
        <f t="shared" ref="Q9:Q33" si="2">H9</f>
        <v>100</v>
      </c>
      <c r="R9" s="39" t="str">
        <f>IF(AND(P9&lt;=20,Q9=60),"Moderado",IF(AND(P9&lt;=40,Q9=60),"Moderado",IF(AND(P9&lt;=60,Q9=60),"Moderado",IF(AND(P9&lt;=80,Q9=60),"Mayor",IF(AND(P9&lt;=100,Q9=60),"Mayor",IF(AND(P9&lt;=20,Q9=80),"Mayor",IF(AND(P9&lt;=40,Q9=80),"Mayor",IF(AND(P9&lt;=60,Q9=80),"Mayor",IF(AND(P9&lt;=80,Q9=80),"Mayor",IF(AND(P9&lt;=100,Q9=80),"Mayor",IF(AND(P9&lt;=20,Q9=100),"Catastrófico",IF(AND(P9&lt;=40,Q9=100),"Catastrófico",IF(AND(P9&lt;=60,Q9=100),"Catastrófico",IF(AND(P9&lt;=80,Q9=100),"Catastrófico",IF(AND(P9&lt;=100,Q9=100),"Catastrófico")))))))))))))))</f>
        <v>Catastrófico</v>
      </c>
      <c r="S9" s="37" t="s">
        <v>140</v>
      </c>
      <c r="T9" s="37" t="s">
        <v>151</v>
      </c>
      <c r="U9" s="37" t="s">
        <v>80</v>
      </c>
      <c r="V9" s="37" t="s">
        <v>162</v>
      </c>
      <c r="W9" s="37" t="s">
        <v>163</v>
      </c>
      <c r="X9" s="37" t="s">
        <v>81</v>
      </c>
      <c r="Y9" s="41" t="s">
        <v>141</v>
      </c>
    </row>
    <row r="10" spans="1:25" ht="409.5" customHeight="1">
      <c r="A10" s="32"/>
      <c r="B10" s="36" t="str">
        <f t="shared" ref="B10:B32" si="3">B9</f>
        <v>Evaluación y Control</v>
      </c>
      <c r="C10" s="125"/>
      <c r="D10" s="37" t="s">
        <v>160</v>
      </c>
      <c r="E10" s="37" t="str">
        <f>'1. Matriz Def Riesgo Corrupción'!C11</f>
        <v>Posibilidad de permitir detrimento patrimonial en la entidad, pasando por alto en los ejercicios de auditoría interna aspectos relacionados a los procesos que generen información objeto de vigilancia fiscal.</v>
      </c>
      <c r="F10" s="37" t="s">
        <v>142</v>
      </c>
      <c r="G10" s="38">
        <v>20</v>
      </c>
      <c r="H10" s="38">
        <v>80</v>
      </c>
      <c r="I10" s="39" t="str">
        <f t="shared" ref="I10:I11" si="4">IF(AND(G10=20,H10=60),"Moderado",IF(AND(G10=40,H10=60),"Moderado",IF(AND(G10=60,H10=60),"Moderado",IF(AND(G10=80,H10=60),"Mayor",IF(AND(G10=100,H10=60),"Mayor",IF(AND(G10=20,H10=80),"Mayor",IF(AND(G10=40,H10=80),"Mayor",IF(AND(G10=60,H10=80),"Mayor",IF(AND(G10=80,H10=80),"Mayor",IF(AND(G10=100,H10=80),"Mayor",IF(AND(G10=20,H10=100),"Catastrófico",IF(AND(G10=40,H10=100),"Catastrófico",IF(AND(G10=60,H10=100),"Catastrófico",IF(AND(G10=80,H10=100),"Catastrófico",IF(AND(G10=100,H10=100),"Catastrófico")))))))))))))))</f>
        <v>Mayor</v>
      </c>
      <c r="J10" s="37" t="str">
        <f t="shared" ref="J10:J11" si="5">IF(I10="Moderado","Reducir, evitar o compartir el riesgo",IF(I10="Mayor","Reducir, evitar o compartir el riesgo",IF(I10="Catastrófico","Reducir, evitar o compartir el riesgo")))</f>
        <v>Reducir, evitar o compartir el riesgo</v>
      </c>
      <c r="K10" s="73" t="s">
        <v>161</v>
      </c>
      <c r="L10" s="40" t="s">
        <v>78</v>
      </c>
      <c r="M10" s="40" t="s">
        <v>73</v>
      </c>
      <c r="N10" s="38">
        <v>60</v>
      </c>
      <c r="O10" s="38" t="str">
        <f t="shared" si="0"/>
        <v>1</v>
      </c>
      <c r="P10" s="38">
        <f t="shared" si="1"/>
        <v>19</v>
      </c>
      <c r="Q10" s="38">
        <f t="shared" si="2"/>
        <v>80</v>
      </c>
      <c r="R10" s="39" t="str">
        <f t="shared" ref="R10:R11" si="6">IF(AND(P10&lt;=20,Q10=60),"Moderado",IF(AND(P10&lt;=40,Q10=60),"Moderado",IF(AND(P10&lt;=60,Q10=60),"Moderado",IF(AND(P10&lt;=80,Q10=60),"Mayor",IF(AND(P10&lt;=100,Q10=60),"Mayor",IF(AND(P10&lt;=20,Q10=80),"Mayor",IF(AND(P10&lt;=40,Q10=80),"Mayor",IF(AND(P10&lt;=60,Q10=80),"Mayor",IF(AND(P10&lt;=80,Q10=80),"Mayor",IF(AND(P10&lt;=100,Q10=80),"Mayor",IF(AND(P10&lt;=20,Q10=100),"Catastrófico",IF(AND(P10&lt;=40,Q10=100),"Catastrófico",IF(AND(P10&lt;=60,Q10=100),"Catastrófico",IF(AND(P10&lt;=80,Q10=100),"Catastrófico",IF(AND(P10&lt;=100,Q10=100),"Catastrófico")))))))))))))))</f>
        <v>Mayor</v>
      </c>
      <c r="S10" s="37" t="s">
        <v>79</v>
      </c>
      <c r="T10" s="37" t="s">
        <v>83</v>
      </c>
      <c r="U10" s="37" t="s">
        <v>84</v>
      </c>
      <c r="V10" s="37" t="s">
        <v>85</v>
      </c>
      <c r="W10" s="37" t="s">
        <v>86</v>
      </c>
      <c r="X10" s="37" t="s">
        <v>81</v>
      </c>
      <c r="Y10" s="41" t="s">
        <v>87</v>
      </c>
    </row>
    <row r="11" spans="1:25" ht="177.75" customHeight="1" thickBot="1">
      <c r="A11" s="32"/>
      <c r="B11" s="42" t="str">
        <f t="shared" si="3"/>
        <v>Evaluación y Control</v>
      </c>
      <c r="C11" s="130"/>
      <c r="D11" s="43" t="s">
        <v>143</v>
      </c>
      <c r="E11" s="43" t="str">
        <f>'1. Matriz Def Riesgo Corrupción'!C12</f>
        <v>Posibilidad de omitir acciones que puedan conllevar a una función de advertencia por parte de un ente de control, con el objeto de favorecimiento propio o a un tercero.</v>
      </c>
      <c r="F11" s="43" t="s">
        <v>82</v>
      </c>
      <c r="G11" s="44">
        <v>20</v>
      </c>
      <c r="H11" s="44">
        <v>60</v>
      </c>
      <c r="I11" s="39" t="str">
        <f t="shared" si="4"/>
        <v>Moderado</v>
      </c>
      <c r="J11" s="37" t="str">
        <f t="shared" si="5"/>
        <v>Reducir, evitar o compartir el riesgo</v>
      </c>
      <c r="K11" s="43" t="s">
        <v>144</v>
      </c>
      <c r="L11" s="45" t="s">
        <v>78</v>
      </c>
      <c r="M11" s="45" t="s">
        <v>72</v>
      </c>
      <c r="N11" s="44">
        <v>60</v>
      </c>
      <c r="O11" s="44" t="str">
        <f t="shared" si="0"/>
        <v>1</v>
      </c>
      <c r="P11" s="44">
        <f t="shared" si="1"/>
        <v>19</v>
      </c>
      <c r="Q11" s="44">
        <f t="shared" si="2"/>
        <v>60</v>
      </c>
      <c r="R11" s="39" t="str">
        <f t="shared" si="6"/>
        <v>Moderado</v>
      </c>
      <c r="S11" s="43" t="s">
        <v>79</v>
      </c>
      <c r="T11" s="75" t="s">
        <v>146</v>
      </c>
      <c r="U11" s="43" t="s">
        <v>88</v>
      </c>
      <c r="V11" s="43" t="s">
        <v>85</v>
      </c>
      <c r="W11" s="43" t="s">
        <v>86</v>
      </c>
      <c r="X11" s="43" t="s">
        <v>81</v>
      </c>
      <c r="Y11" s="46" t="s">
        <v>87</v>
      </c>
    </row>
    <row r="12" spans="1:25" ht="315" hidden="1" customHeight="1">
      <c r="A12" s="32"/>
      <c r="B12" s="47" t="str">
        <f t="shared" si="3"/>
        <v>Evaluación y Control</v>
      </c>
      <c r="C12" s="48"/>
      <c r="D12" s="47"/>
      <c r="E12" s="47">
        <f>'1. Matriz Def Riesgo Corrupción'!C13</f>
        <v>0</v>
      </c>
      <c r="F12" s="47"/>
      <c r="G12" s="49">
        <v>2</v>
      </c>
      <c r="H12" s="49">
        <v>20</v>
      </c>
      <c r="I12" s="50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12" s="47" t="e">
        <f t="shared" ref="J12:J32" si="7">IF(I12="Baja","Eliminarse o Reducirse",IF(I12="Moderada","Llevar a Zona de Riesgo Baja o Eliminarlo",IF(I12="Alta","Llevar a zona de Riesgo Moderada, Baja o Eliminarlo",IF(I12="Extrema","Tratamiento Prioritario"))))</f>
        <v>#REF!</v>
      </c>
      <c r="K12" s="47"/>
      <c r="L12" s="51" t="s">
        <v>78</v>
      </c>
      <c r="M12" s="51" t="s">
        <v>72</v>
      </c>
      <c r="N12" s="49">
        <v>70</v>
      </c>
      <c r="O12" s="49" t="str">
        <f t="shared" si="0"/>
        <v>1</v>
      </c>
      <c r="P12" s="49">
        <f t="shared" si="1"/>
        <v>1</v>
      </c>
      <c r="Q12" s="49">
        <f t="shared" si="2"/>
        <v>20</v>
      </c>
      <c r="R12" s="50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12" s="47"/>
      <c r="T12" s="47"/>
      <c r="U12" s="47"/>
      <c r="V12" s="47"/>
      <c r="W12" s="47"/>
      <c r="X12" s="47"/>
      <c r="Y12" s="47"/>
    </row>
    <row r="13" spans="1:25" ht="14.4" hidden="1">
      <c r="B13" s="52" t="str">
        <f t="shared" si="3"/>
        <v>Evaluación y Control</v>
      </c>
      <c r="C13" s="53">
        <f t="shared" ref="C13:C32" si="8">C12</f>
        <v>0</v>
      </c>
      <c r="D13" s="10" t="s">
        <v>19</v>
      </c>
      <c r="E13" s="52" t="str">
        <f>'1. Matriz Def Riesgo Corrupción'!C14</f>
        <v>E</v>
      </c>
      <c r="F13" s="10"/>
      <c r="G13" s="54">
        <v>0</v>
      </c>
      <c r="H13" s="54">
        <v>10</v>
      </c>
      <c r="I13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13" s="52" t="e">
        <f t="shared" si="7"/>
        <v>#REF!</v>
      </c>
      <c r="K13" s="10" t="s">
        <v>19</v>
      </c>
      <c r="L13" s="57" t="s">
        <v>78</v>
      </c>
      <c r="M13" s="57" t="s">
        <v>72</v>
      </c>
      <c r="N13" s="54">
        <v>100</v>
      </c>
      <c r="O13" s="55" t="str">
        <f t="shared" si="0"/>
        <v>2</v>
      </c>
      <c r="P13" s="55">
        <f t="shared" si="1"/>
        <v>-2</v>
      </c>
      <c r="Q13" s="55">
        <f t="shared" si="2"/>
        <v>10</v>
      </c>
      <c r="R13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13" s="10"/>
      <c r="T13" s="10"/>
      <c r="U13" s="10"/>
      <c r="V13" s="10"/>
      <c r="W13" s="10"/>
      <c r="X13" s="10"/>
      <c r="Y13" s="10"/>
    </row>
    <row r="14" spans="1:25" ht="14.4" hidden="1">
      <c r="B14" s="52" t="str">
        <f t="shared" si="3"/>
        <v>Evaluación y Control</v>
      </c>
      <c r="C14" s="53">
        <f t="shared" si="8"/>
        <v>0</v>
      </c>
      <c r="D14" s="10" t="s">
        <v>20</v>
      </c>
      <c r="E14" s="52" t="str">
        <f>'1. Matriz Def Riesgo Corrupción'!C15</f>
        <v>F</v>
      </c>
      <c r="F14" s="10"/>
      <c r="G14" s="54">
        <v>0</v>
      </c>
      <c r="H14" s="54">
        <v>10</v>
      </c>
      <c r="I14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14" s="52" t="e">
        <f t="shared" si="7"/>
        <v>#REF!</v>
      </c>
      <c r="K14" s="10" t="s">
        <v>20</v>
      </c>
      <c r="L14" s="57" t="s">
        <v>78</v>
      </c>
      <c r="M14" s="57" t="s">
        <v>72</v>
      </c>
      <c r="N14" s="54">
        <v>100</v>
      </c>
      <c r="O14" s="55" t="str">
        <f t="shared" si="0"/>
        <v>2</v>
      </c>
      <c r="P14" s="55">
        <f t="shared" si="1"/>
        <v>-2</v>
      </c>
      <c r="Q14" s="55">
        <f t="shared" si="2"/>
        <v>10</v>
      </c>
      <c r="R14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14" s="10"/>
      <c r="T14" s="10"/>
      <c r="U14" s="10"/>
      <c r="V14" s="10"/>
      <c r="W14" s="10"/>
      <c r="X14" s="10"/>
      <c r="Y14" s="10"/>
    </row>
    <row r="15" spans="1:25" ht="14.4" hidden="1">
      <c r="B15" s="52" t="str">
        <f t="shared" si="3"/>
        <v>Evaluación y Control</v>
      </c>
      <c r="C15" s="53">
        <f t="shared" si="8"/>
        <v>0</v>
      </c>
      <c r="D15" s="10" t="s">
        <v>21</v>
      </c>
      <c r="E15" s="52" t="str">
        <f>'1. Matriz Def Riesgo Corrupción'!C16</f>
        <v>G</v>
      </c>
      <c r="F15" s="10"/>
      <c r="G15" s="54">
        <v>5</v>
      </c>
      <c r="H15" s="54">
        <v>10</v>
      </c>
      <c r="I15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15" s="52" t="e">
        <f t="shared" si="7"/>
        <v>#REF!</v>
      </c>
      <c r="K15" s="10" t="s">
        <v>21</v>
      </c>
      <c r="L15" s="57" t="s">
        <v>78</v>
      </c>
      <c r="M15" s="57" t="s">
        <v>72</v>
      </c>
      <c r="N15" s="54">
        <v>100</v>
      </c>
      <c r="O15" s="55" t="str">
        <f t="shared" si="0"/>
        <v>2</v>
      </c>
      <c r="P15" s="55">
        <f t="shared" si="1"/>
        <v>3</v>
      </c>
      <c r="Q15" s="55">
        <f t="shared" si="2"/>
        <v>10</v>
      </c>
      <c r="R15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15" s="10"/>
      <c r="T15" s="10"/>
      <c r="U15" s="10"/>
      <c r="V15" s="10"/>
      <c r="W15" s="10"/>
      <c r="X15" s="10"/>
      <c r="Y15" s="10"/>
    </row>
    <row r="16" spans="1:25" ht="14.4" hidden="1">
      <c r="B16" s="52" t="str">
        <f t="shared" si="3"/>
        <v>Evaluación y Control</v>
      </c>
      <c r="C16" s="53">
        <f t="shared" si="8"/>
        <v>0</v>
      </c>
      <c r="D16" s="10" t="s">
        <v>22</v>
      </c>
      <c r="E16" s="52" t="str">
        <f>'1. Matriz Def Riesgo Corrupción'!C17</f>
        <v>H</v>
      </c>
      <c r="F16" s="10"/>
      <c r="G16" s="54">
        <v>5</v>
      </c>
      <c r="H16" s="54">
        <v>10</v>
      </c>
      <c r="I16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16" s="52" t="e">
        <f t="shared" si="7"/>
        <v>#REF!</v>
      </c>
      <c r="K16" s="10" t="s">
        <v>22</v>
      </c>
      <c r="L16" s="57" t="s">
        <v>78</v>
      </c>
      <c r="M16" s="57" t="s">
        <v>72</v>
      </c>
      <c r="N16" s="54">
        <v>100</v>
      </c>
      <c r="O16" s="55" t="str">
        <f t="shared" si="0"/>
        <v>2</v>
      </c>
      <c r="P16" s="55">
        <f t="shared" si="1"/>
        <v>3</v>
      </c>
      <c r="Q16" s="55">
        <f t="shared" si="2"/>
        <v>10</v>
      </c>
      <c r="R16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16" s="10"/>
      <c r="T16" s="10"/>
      <c r="U16" s="10"/>
      <c r="V16" s="10"/>
      <c r="W16" s="10"/>
      <c r="X16" s="10"/>
      <c r="Y16" s="10"/>
    </row>
    <row r="17" spans="2:25" ht="14.4" hidden="1">
      <c r="B17" s="52" t="str">
        <f t="shared" si="3"/>
        <v>Evaluación y Control</v>
      </c>
      <c r="C17" s="53">
        <f t="shared" si="8"/>
        <v>0</v>
      </c>
      <c r="D17" s="10" t="s">
        <v>23</v>
      </c>
      <c r="E17" s="52" t="str">
        <f>'1. Matriz Def Riesgo Corrupción'!C18</f>
        <v>I</v>
      </c>
      <c r="F17" s="10"/>
      <c r="G17" s="54">
        <v>5</v>
      </c>
      <c r="H17" s="54">
        <v>10</v>
      </c>
      <c r="I17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17" s="52" t="e">
        <f t="shared" si="7"/>
        <v>#REF!</v>
      </c>
      <c r="K17" s="10" t="s">
        <v>23</v>
      </c>
      <c r="L17" s="57" t="s">
        <v>78</v>
      </c>
      <c r="M17" s="57" t="s">
        <v>72</v>
      </c>
      <c r="N17" s="54">
        <v>100</v>
      </c>
      <c r="O17" s="55" t="str">
        <f t="shared" si="0"/>
        <v>2</v>
      </c>
      <c r="P17" s="55">
        <f t="shared" si="1"/>
        <v>3</v>
      </c>
      <c r="Q17" s="55">
        <f t="shared" si="2"/>
        <v>10</v>
      </c>
      <c r="R17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17" s="10"/>
      <c r="T17" s="10"/>
      <c r="U17" s="10"/>
      <c r="V17" s="10"/>
      <c r="W17" s="10"/>
      <c r="X17" s="10"/>
      <c r="Y17" s="10"/>
    </row>
    <row r="18" spans="2:25" ht="14.4" hidden="1">
      <c r="B18" s="52" t="str">
        <f t="shared" si="3"/>
        <v>Evaluación y Control</v>
      </c>
      <c r="C18" s="53">
        <f t="shared" si="8"/>
        <v>0</v>
      </c>
      <c r="D18" s="10" t="s">
        <v>24</v>
      </c>
      <c r="E18" s="52" t="str">
        <f>'1. Matriz Def Riesgo Corrupción'!C19</f>
        <v>J</v>
      </c>
      <c r="F18" s="10"/>
      <c r="G18" s="54">
        <v>0</v>
      </c>
      <c r="H18" s="54">
        <v>10</v>
      </c>
      <c r="I18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18" s="52" t="e">
        <f t="shared" si="7"/>
        <v>#REF!</v>
      </c>
      <c r="K18" s="10" t="s">
        <v>24</v>
      </c>
      <c r="L18" s="57" t="s">
        <v>78</v>
      </c>
      <c r="M18" s="57" t="s">
        <v>72</v>
      </c>
      <c r="N18" s="54">
        <v>100</v>
      </c>
      <c r="O18" s="55" t="str">
        <f t="shared" si="0"/>
        <v>2</v>
      </c>
      <c r="P18" s="55">
        <f t="shared" si="1"/>
        <v>-2</v>
      </c>
      <c r="Q18" s="55">
        <f t="shared" si="2"/>
        <v>10</v>
      </c>
      <c r="R18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18" s="10"/>
      <c r="T18" s="10"/>
      <c r="U18" s="10"/>
      <c r="V18" s="10"/>
      <c r="W18" s="10"/>
      <c r="X18" s="10"/>
      <c r="Y18" s="10"/>
    </row>
    <row r="19" spans="2:25" ht="14.4" hidden="1">
      <c r="B19" s="52" t="str">
        <f t="shared" si="3"/>
        <v>Evaluación y Control</v>
      </c>
      <c r="C19" s="53">
        <f t="shared" si="8"/>
        <v>0</v>
      </c>
      <c r="D19" s="10" t="s">
        <v>25</v>
      </c>
      <c r="E19" s="52" t="str">
        <f>'1. Matriz Def Riesgo Corrupción'!C20</f>
        <v>K</v>
      </c>
      <c r="F19" s="10"/>
      <c r="G19" s="54">
        <v>0</v>
      </c>
      <c r="H19" s="54">
        <v>10</v>
      </c>
      <c r="I19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19" s="52" t="e">
        <f t="shared" si="7"/>
        <v>#REF!</v>
      </c>
      <c r="K19" s="10" t="s">
        <v>25</v>
      </c>
      <c r="L19" s="57" t="s">
        <v>78</v>
      </c>
      <c r="M19" s="57" t="s">
        <v>72</v>
      </c>
      <c r="N19" s="54">
        <v>100</v>
      </c>
      <c r="O19" s="55" t="str">
        <f t="shared" si="0"/>
        <v>2</v>
      </c>
      <c r="P19" s="55">
        <f t="shared" si="1"/>
        <v>-2</v>
      </c>
      <c r="Q19" s="55">
        <f t="shared" si="2"/>
        <v>10</v>
      </c>
      <c r="R19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19" s="10"/>
      <c r="T19" s="10"/>
      <c r="U19" s="10"/>
      <c r="V19" s="10"/>
      <c r="W19" s="10"/>
      <c r="X19" s="10"/>
      <c r="Y19" s="10"/>
    </row>
    <row r="20" spans="2:25" ht="15.75" hidden="1" customHeight="1">
      <c r="B20" s="52" t="str">
        <f t="shared" si="3"/>
        <v>Evaluación y Control</v>
      </c>
      <c r="C20" s="53">
        <f t="shared" si="8"/>
        <v>0</v>
      </c>
      <c r="D20" s="10" t="s">
        <v>26</v>
      </c>
      <c r="E20" s="52" t="str">
        <f>'1. Matriz Def Riesgo Corrupción'!C21</f>
        <v>L</v>
      </c>
      <c r="F20" s="10"/>
      <c r="G20" s="54">
        <v>0</v>
      </c>
      <c r="H20" s="54">
        <v>10</v>
      </c>
      <c r="I20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0" s="52" t="e">
        <f t="shared" si="7"/>
        <v>#REF!</v>
      </c>
      <c r="K20" s="10" t="s">
        <v>26</v>
      </c>
      <c r="L20" s="57" t="s">
        <v>78</v>
      </c>
      <c r="M20" s="57" t="s">
        <v>72</v>
      </c>
      <c r="N20" s="54">
        <v>100</v>
      </c>
      <c r="O20" s="55" t="str">
        <f t="shared" si="0"/>
        <v>2</v>
      </c>
      <c r="P20" s="55">
        <f t="shared" si="1"/>
        <v>-2</v>
      </c>
      <c r="Q20" s="55">
        <f t="shared" si="2"/>
        <v>10</v>
      </c>
      <c r="R20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0" s="10"/>
      <c r="T20" s="10"/>
      <c r="U20" s="10"/>
      <c r="V20" s="10"/>
      <c r="W20" s="10"/>
      <c r="X20" s="10"/>
      <c r="Y20" s="10"/>
    </row>
    <row r="21" spans="2:25" ht="15.75" hidden="1" customHeight="1">
      <c r="B21" s="52" t="str">
        <f t="shared" si="3"/>
        <v>Evaluación y Control</v>
      </c>
      <c r="C21" s="53">
        <f t="shared" si="8"/>
        <v>0</v>
      </c>
      <c r="D21" s="10" t="s">
        <v>27</v>
      </c>
      <c r="E21" s="52" t="str">
        <f>'1. Matriz Def Riesgo Corrupción'!C22</f>
        <v>M</v>
      </c>
      <c r="F21" s="10"/>
      <c r="G21" s="54">
        <v>0</v>
      </c>
      <c r="H21" s="54">
        <v>10</v>
      </c>
      <c r="I21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1" s="52" t="e">
        <f t="shared" si="7"/>
        <v>#REF!</v>
      </c>
      <c r="K21" s="10" t="s">
        <v>27</v>
      </c>
      <c r="L21" s="57" t="s">
        <v>78</v>
      </c>
      <c r="M21" s="57" t="s">
        <v>72</v>
      </c>
      <c r="N21" s="54">
        <v>100</v>
      </c>
      <c r="O21" s="55" t="str">
        <f t="shared" si="0"/>
        <v>2</v>
      </c>
      <c r="P21" s="55">
        <f t="shared" si="1"/>
        <v>-2</v>
      </c>
      <c r="Q21" s="55">
        <f t="shared" si="2"/>
        <v>10</v>
      </c>
      <c r="R21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1" s="10"/>
      <c r="T21" s="10"/>
      <c r="U21" s="10"/>
      <c r="V21" s="10"/>
      <c r="W21" s="10"/>
      <c r="X21" s="10"/>
      <c r="Y21" s="10"/>
    </row>
    <row r="22" spans="2:25" ht="15.75" hidden="1" customHeight="1">
      <c r="B22" s="52" t="str">
        <f t="shared" si="3"/>
        <v>Evaluación y Control</v>
      </c>
      <c r="C22" s="53">
        <f t="shared" si="8"/>
        <v>0</v>
      </c>
      <c r="D22" s="10" t="s">
        <v>28</v>
      </c>
      <c r="E22" s="52" t="str">
        <f>'1. Matriz Def Riesgo Corrupción'!C23</f>
        <v>N</v>
      </c>
      <c r="F22" s="10"/>
      <c r="G22" s="54">
        <v>0</v>
      </c>
      <c r="H22" s="54">
        <v>10</v>
      </c>
      <c r="I22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2" s="52" t="e">
        <f t="shared" si="7"/>
        <v>#REF!</v>
      </c>
      <c r="K22" s="10" t="s">
        <v>28</v>
      </c>
      <c r="L22" s="57" t="s">
        <v>78</v>
      </c>
      <c r="M22" s="57" t="s">
        <v>72</v>
      </c>
      <c r="N22" s="54">
        <v>100</v>
      </c>
      <c r="O22" s="55" t="str">
        <f t="shared" si="0"/>
        <v>2</v>
      </c>
      <c r="P22" s="55">
        <f t="shared" si="1"/>
        <v>-2</v>
      </c>
      <c r="Q22" s="55">
        <f t="shared" si="2"/>
        <v>10</v>
      </c>
      <c r="R22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2" s="10"/>
      <c r="T22" s="10"/>
      <c r="U22" s="10"/>
      <c r="V22" s="10"/>
      <c r="W22" s="10"/>
      <c r="X22" s="10"/>
      <c r="Y22" s="10"/>
    </row>
    <row r="23" spans="2:25" ht="15.75" hidden="1" customHeight="1">
      <c r="B23" s="52" t="str">
        <f t="shared" si="3"/>
        <v>Evaluación y Control</v>
      </c>
      <c r="C23" s="53">
        <f t="shared" si="8"/>
        <v>0</v>
      </c>
      <c r="D23" s="10" t="s">
        <v>29</v>
      </c>
      <c r="E23" s="52" t="str">
        <f>'1. Matriz Def Riesgo Corrupción'!C24</f>
        <v>O</v>
      </c>
      <c r="F23" s="10"/>
      <c r="G23" s="54">
        <v>0</v>
      </c>
      <c r="H23" s="54">
        <v>10</v>
      </c>
      <c r="I23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3" s="52" t="e">
        <f t="shared" si="7"/>
        <v>#REF!</v>
      </c>
      <c r="K23" s="10" t="s">
        <v>29</v>
      </c>
      <c r="L23" s="57" t="s">
        <v>78</v>
      </c>
      <c r="M23" s="57" t="s">
        <v>72</v>
      </c>
      <c r="N23" s="54">
        <v>100</v>
      </c>
      <c r="O23" s="55" t="str">
        <f t="shared" si="0"/>
        <v>2</v>
      </c>
      <c r="P23" s="55">
        <f t="shared" si="1"/>
        <v>-2</v>
      </c>
      <c r="Q23" s="55">
        <f t="shared" si="2"/>
        <v>10</v>
      </c>
      <c r="R23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3" s="10"/>
      <c r="T23" s="10"/>
      <c r="U23" s="10"/>
      <c r="V23" s="10"/>
      <c r="W23" s="10"/>
      <c r="X23" s="10"/>
      <c r="Y23" s="10"/>
    </row>
    <row r="24" spans="2:25" ht="15.75" hidden="1" customHeight="1">
      <c r="B24" s="52" t="str">
        <f t="shared" si="3"/>
        <v>Evaluación y Control</v>
      </c>
      <c r="C24" s="53">
        <f t="shared" si="8"/>
        <v>0</v>
      </c>
      <c r="D24" s="10" t="s">
        <v>30</v>
      </c>
      <c r="E24" s="52" t="str">
        <f>'1. Matriz Def Riesgo Corrupción'!C25</f>
        <v>P</v>
      </c>
      <c r="F24" s="10"/>
      <c r="G24" s="54">
        <v>0</v>
      </c>
      <c r="H24" s="54">
        <v>10</v>
      </c>
      <c r="I24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4" s="52" t="e">
        <f t="shared" si="7"/>
        <v>#REF!</v>
      </c>
      <c r="K24" s="10" t="s">
        <v>30</v>
      </c>
      <c r="L24" s="57" t="s">
        <v>78</v>
      </c>
      <c r="M24" s="57" t="s">
        <v>72</v>
      </c>
      <c r="N24" s="54">
        <v>100</v>
      </c>
      <c r="O24" s="55" t="str">
        <f t="shared" si="0"/>
        <v>2</v>
      </c>
      <c r="P24" s="55">
        <f t="shared" si="1"/>
        <v>-2</v>
      </c>
      <c r="Q24" s="55">
        <f t="shared" si="2"/>
        <v>10</v>
      </c>
      <c r="R24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4" s="10"/>
      <c r="T24" s="10"/>
      <c r="U24" s="10"/>
      <c r="V24" s="10"/>
      <c r="W24" s="10"/>
      <c r="X24" s="10"/>
      <c r="Y24" s="10"/>
    </row>
    <row r="25" spans="2:25" ht="15.75" hidden="1" customHeight="1">
      <c r="B25" s="52" t="str">
        <f t="shared" si="3"/>
        <v>Evaluación y Control</v>
      </c>
      <c r="C25" s="53">
        <f t="shared" si="8"/>
        <v>0</v>
      </c>
      <c r="D25" s="10" t="s">
        <v>31</v>
      </c>
      <c r="E25" s="52" t="str">
        <f>'1. Matriz Def Riesgo Corrupción'!C26</f>
        <v>Q</v>
      </c>
      <c r="F25" s="10"/>
      <c r="G25" s="54">
        <v>0</v>
      </c>
      <c r="H25" s="54">
        <v>10</v>
      </c>
      <c r="I25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5" s="52" t="e">
        <f t="shared" si="7"/>
        <v>#REF!</v>
      </c>
      <c r="K25" s="10" t="s">
        <v>31</v>
      </c>
      <c r="L25" s="57" t="s">
        <v>78</v>
      </c>
      <c r="M25" s="57" t="s">
        <v>72</v>
      </c>
      <c r="N25" s="54">
        <v>100</v>
      </c>
      <c r="O25" s="55" t="str">
        <f t="shared" si="0"/>
        <v>2</v>
      </c>
      <c r="P25" s="55">
        <f t="shared" si="1"/>
        <v>-2</v>
      </c>
      <c r="Q25" s="55">
        <f t="shared" si="2"/>
        <v>10</v>
      </c>
      <c r="R25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5" s="10"/>
      <c r="T25" s="10"/>
      <c r="U25" s="10"/>
      <c r="V25" s="10"/>
      <c r="W25" s="10"/>
      <c r="X25" s="10"/>
      <c r="Y25" s="10"/>
    </row>
    <row r="26" spans="2:25" ht="15.75" hidden="1" customHeight="1">
      <c r="B26" s="52" t="str">
        <f t="shared" si="3"/>
        <v>Evaluación y Control</v>
      </c>
      <c r="C26" s="53">
        <f t="shared" si="8"/>
        <v>0</v>
      </c>
      <c r="D26" s="10" t="s">
        <v>32</v>
      </c>
      <c r="E26" s="52" t="str">
        <f>'1. Matriz Def Riesgo Corrupción'!C27</f>
        <v>R</v>
      </c>
      <c r="F26" s="10"/>
      <c r="G26" s="54">
        <v>0</v>
      </c>
      <c r="H26" s="54">
        <v>10</v>
      </c>
      <c r="I26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6" s="52" t="e">
        <f t="shared" si="7"/>
        <v>#REF!</v>
      </c>
      <c r="K26" s="10" t="s">
        <v>32</v>
      </c>
      <c r="L26" s="57" t="s">
        <v>78</v>
      </c>
      <c r="M26" s="57" t="s">
        <v>72</v>
      </c>
      <c r="N26" s="54">
        <v>100</v>
      </c>
      <c r="O26" s="55" t="str">
        <f t="shared" si="0"/>
        <v>2</v>
      </c>
      <c r="P26" s="55">
        <f t="shared" si="1"/>
        <v>-2</v>
      </c>
      <c r="Q26" s="55">
        <f t="shared" si="2"/>
        <v>10</v>
      </c>
      <c r="R26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6" s="10"/>
      <c r="T26" s="10"/>
      <c r="U26" s="10"/>
      <c r="V26" s="10"/>
      <c r="W26" s="10"/>
      <c r="X26" s="10"/>
      <c r="Y26" s="10"/>
    </row>
    <row r="27" spans="2:25" ht="15.75" hidden="1" customHeight="1">
      <c r="B27" s="52" t="str">
        <f t="shared" si="3"/>
        <v>Evaluación y Control</v>
      </c>
      <c r="C27" s="53">
        <f t="shared" si="8"/>
        <v>0</v>
      </c>
      <c r="D27" s="10" t="s">
        <v>89</v>
      </c>
      <c r="E27" s="52" t="str">
        <f>'1. Matriz Def Riesgo Corrupción'!C28</f>
        <v xml:space="preserve">S </v>
      </c>
      <c r="F27" s="10"/>
      <c r="G27" s="54">
        <v>5</v>
      </c>
      <c r="H27" s="54">
        <v>10</v>
      </c>
      <c r="I27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7" s="52" t="e">
        <f t="shared" si="7"/>
        <v>#REF!</v>
      </c>
      <c r="K27" s="10" t="s">
        <v>89</v>
      </c>
      <c r="L27" s="57" t="s">
        <v>78</v>
      </c>
      <c r="M27" s="57" t="s">
        <v>72</v>
      </c>
      <c r="N27" s="54">
        <v>100</v>
      </c>
      <c r="O27" s="55" t="str">
        <f t="shared" si="0"/>
        <v>2</v>
      </c>
      <c r="P27" s="55">
        <f t="shared" si="1"/>
        <v>3</v>
      </c>
      <c r="Q27" s="55">
        <f t="shared" si="2"/>
        <v>10</v>
      </c>
      <c r="R27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7" s="10"/>
      <c r="T27" s="10"/>
      <c r="U27" s="10"/>
      <c r="V27" s="10"/>
      <c r="W27" s="10"/>
      <c r="X27" s="10"/>
      <c r="Y27" s="10"/>
    </row>
    <row r="28" spans="2:25" ht="15.75" hidden="1" customHeight="1">
      <c r="B28" s="52" t="str">
        <f t="shared" si="3"/>
        <v>Evaluación y Control</v>
      </c>
      <c r="C28" s="53">
        <f t="shared" si="8"/>
        <v>0</v>
      </c>
      <c r="D28" s="10" t="s">
        <v>34</v>
      </c>
      <c r="E28" s="52" t="str">
        <f>'1. Matriz Def Riesgo Corrupción'!C29</f>
        <v>T</v>
      </c>
      <c r="F28" s="10"/>
      <c r="G28" s="54">
        <v>5</v>
      </c>
      <c r="H28" s="54">
        <v>10</v>
      </c>
      <c r="I28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8" s="52" t="e">
        <f t="shared" si="7"/>
        <v>#REF!</v>
      </c>
      <c r="K28" s="10" t="s">
        <v>34</v>
      </c>
      <c r="L28" s="57" t="s">
        <v>78</v>
      </c>
      <c r="M28" s="57" t="s">
        <v>72</v>
      </c>
      <c r="N28" s="54">
        <v>100</v>
      </c>
      <c r="O28" s="55" t="str">
        <f t="shared" si="0"/>
        <v>2</v>
      </c>
      <c r="P28" s="55">
        <f t="shared" si="1"/>
        <v>3</v>
      </c>
      <c r="Q28" s="55">
        <f t="shared" si="2"/>
        <v>10</v>
      </c>
      <c r="R28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8" s="10"/>
      <c r="T28" s="10"/>
      <c r="U28" s="10"/>
      <c r="V28" s="10"/>
      <c r="W28" s="10"/>
      <c r="X28" s="10"/>
      <c r="Y28" s="10"/>
    </row>
    <row r="29" spans="2:25" ht="15.75" hidden="1" customHeight="1">
      <c r="B29" s="52" t="str">
        <f t="shared" si="3"/>
        <v>Evaluación y Control</v>
      </c>
      <c r="C29" s="53">
        <f t="shared" si="8"/>
        <v>0</v>
      </c>
      <c r="D29" s="10" t="s">
        <v>35</v>
      </c>
      <c r="E29" s="52" t="str">
        <f>'1. Matriz Def Riesgo Corrupción'!C30</f>
        <v>U</v>
      </c>
      <c r="F29" s="10"/>
      <c r="G29" s="54">
        <v>5</v>
      </c>
      <c r="H29" s="54">
        <v>10</v>
      </c>
      <c r="I29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29" s="52" t="e">
        <f t="shared" si="7"/>
        <v>#REF!</v>
      </c>
      <c r="K29" s="10" t="s">
        <v>35</v>
      </c>
      <c r="L29" s="57" t="s">
        <v>78</v>
      </c>
      <c r="M29" s="57" t="s">
        <v>72</v>
      </c>
      <c r="N29" s="54">
        <v>100</v>
      </c>
      <c r="O29" s="55" t="str">
        <f t="shared" si="0"/>
        <v>2</v>
      </c>
      <c r="P29" s="55">
        <f t="shared" si="1"/>
        <v>3</v>
      </c>
      <c r="Q29" s="55">
        <f t="shared" si="2"/>
        <v>10</v>
      </c>
      <c r="R29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29" s="10"/>
      <c r="T29" s="10"/>
      <c r="U29" s="10"/>
      <c r="V29" s="10"/>
      <c r="W29" s="10"/>
      <c r="X29" s="10"/>
      <c r="Y29" s="10"/>
    </row>
    <row r="30" spans="2:25" ht="15.75" hidden="1" customHeight="1">
      <c r="B30" s="52" t="str">
        <f t="shared" si="3"/>
        <v>Evaluación y Control</v>
      </c>
      <c r="C30" s="53">
        <f t="shared" si="8"/>
        <v>0</v>
      </c>
      <c r="D30" s="10" t="s">
        <v>36</v>
      </c>
      <c r="E30" s="52" t="str">
        <f>'1. Matriz Def Riesgo Corrupción'!C31</f>
        <v>V</v>
      </c>
      <c r="F30" s="10"/>
      <c r="G30" s="54">
        <v>5</v>
      </c>
      <c r="H30" s="54">
        <v>10</v>
      </c>
      <c r="I30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30" s="52" t="e">
        <f t="shared" si="7"/>
        <v>#REF!</v>
      </c>
      <c r="K30" s="10" t="s">
        <v>36</v>
      </c>
      <c r="L30" s="57" t="s">
        <v>78</v>
      </c>
      <c r="M30" s="57" t="s">
        <v>72</v>
      </c>
      <c r="N30" s="54">
        <v>100</v>
      </c>
      <c r="O30" s="55" t="str">
        <f t="shared" si="0"/>
        <v>2</v>
      </c>
      <c r="P30" s="55">
        <f t="shared" si="1"/>
        <v>3</v>
      </c>
      <c r="Q30" s="55">
        <f t="shared" si="2"/>
        <v>10</v>
      </c>
      <c r="R30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30" s="10"/>
      <c r="T30" s="10"/>
      <c r="U30" s="10"/>
      <c r="V30" s="10"/>
      <c r="W30" s="10"/>
      <c r="X30" s="10"/>
      <c r="Y30" s="10"/>
    </row>
    <row r="31" spans="2:25" ht="15.75" hidden="1" customHeight="1">
      <c r="B31" s="52" t="str">
        <f t="shared" si="3"/>
        <v>Evaluación y Control</v>
      </c>
      <c r="C31" s="53">
        <f t="shared" si="8"/>
        <v>0</v>
      </c>
      <c r="D31" s="10" t="s">
        <v>37</v>
      </c>
      <c r="E31" s="52" t="str">
        <f>'1. Matriz Def Riesgo Corrupción'!C32</f>
        <v>W</v>
      </c>
      <c r="F31" s="10"/>
      <c r="G31" s="54">
        <v>5</v>
      </c>
      <c r="H31" s="54">
        <v>10</v>
      </c>
      <c r="I31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31" s="52" t="e">
        <f t="shared" si="7"/>
        <v>#REF!</v>
      </c>
      <c r="K31" s="10" t="s">
        <v>37</v>
      </c>
      <c r="L31" s="57" t="s">
        <v>78</v>
      </c>
      <c r="M31" s="57" t="s">
        <v>72</v>
      </c>
      <c r="N31" s="54">
        <v>100</v>
      </c>
      <c r="O31" s="55" t="str">
        <f t="shared" si="0"/>
        <v>2</v>
      </c>
      <c r="P31" s="55">
        <f t="shared" si="1"/>
        <v>3</v>
      </c>
      <c r="Q31" s="55">
        <f t="shared" si="2"/>
        <v>10</v>
      </c>
      <c r="R31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31" s="10"/>
      <c r="T31" s="10"/>
      <c r="U31" s="10"/>
      <c r="V31" s="10"/>
      <c r="W31" s="10"/>
      <c r="X31" s="10"/>
      <c r="Y31" s="10"/>
    </row>
    <row r="32" spans="2:25" ht="15.75" hidden="1" customHeight="1">
      <c r="B32" s="52" t="str">
        <f t="shared" si="3"/>
        <v>Evaluación y Control</v>
      </c>
      <c r="C32" s="53">
        <f t="shared" si="8"/>
        <v>0</v>
      </c>
      <c r="D32" s="10" t="s">
        <v>90</v>
      </c>
      <c r="E32" s="52">
        <f>'1. Matriz Def Riesgo Corrupción'!C33</f>
        <v>0</v>
      </c>
      <c r="F32" s="10"/>
      <c r="G32" s="54">
        <v>5</v>
      </c>
      <c r="H32" s="54">
        <v>10</v>
      </c>
      <c r="I32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J32" s="52" t="e">
        <f t="shared" si="7"/>
        <v>#REF!</v>
      </c>
      <c r="K32" s="10" t="s">
        <v>90</v>
      </c>
      <c r="L32" s="57" t="s">
        <v>78</v>
      </c>
      <c r="M32" s="57" t="s">
        <v>72</v>
      </c>
      <c r="N32" s="54">
        <v>100</v>
      </c>
      <c r="O32" s="55" t="str">
        <f t="shared" si="0"/>
        <v>2</v>
      </c>
      <c r="P32" s="55">
        <f t="shared" si="1"/>
        <v>3</v>
      </c>
      <c r="Q32" s="55">
        <f t="shared" si="2"/>
        <v>10</v>
      </c>
      <c r="R32" s="56" t="e">
        <f>IF(#REF!=100,"Extrema",IF(#REF!=80,"Extrema",IF(#REF!=60,"Extrema",IF(#REF!=40,"Alta",IF(#REF!=50,"Alta",IF(#REF!=30,"Alta",IF(#REF!=20,"Moderada",IF(#REF!=25,"Moderada",IF(#REF!=15,"Moderada",IF(#REF!=10,"Baja",IF(#REF!=5,"Baja")))))))))))</f>
        <v>#REF!</v>
      </c>
      <c r="S32" s="10"/>
      <c r="T32" s="10"/>
      <c r="U32" s="10"/>
      <c r="V32" s="10"/>
      <c r="W32" s="10"/>
      <c r="X32" s="10"/>
      <c r="Y32" s="10"/>
    </row>
    <row r="33" spans="2:25" ht="15.75" hidden="1" customHeight="1">
      <c r="B33" s="58"/>
      <c r="C33" s="58"/>
      <c r="D33" s="59"/>
      <c r="E33" s="58"/>
      <c r="F33" s="59"/>
      <c r="G33" s="54"/>
      <c r="H33" s="54"/>
      <c r="I33" s="60"/>
      <c r="J33" s="59"/>
      <c r="K33" s="61"/>
      <c r="L33" s="62"/>
      <c r="M33" s="62"/>
      <c r="N33" s="63"/>
      <c r="O33" s="63"/>
      <c r="P33" s="63"/>
      <c r="Q33" s="63">
        <f t="shared" si="2"/>
        <v>0</v>
      </c>
      <c r="R33" s="60"/>
      <c r="S33" s="61"/>
      <c r="T33" s="61"/>
      <c r="U33" s="61"/>
      <c r="V33" s="61"/>
      <c r="W33" s="61"/>
      <c r="X33" s="61"/>
      <c r="Y33" s="61"/>
    </row>
    <row r="34" spans="2:25" ht="15.75" hidden="1" customHeight="1">
      <c r="B34" s="131" t="s">
        <v>91</v>
      </c>
      <c r="C34" s="132"/>
      <c r="D34" s="58"/>
      <c r="E34" s="58"/>
      <c r="F34" s="58"/>
    </row>
    <row r="35" spans="2:25" ht="15.75" hidden="1" customHeight="1">
      <c r="B35" s="133"/>
      <c r="C35" s="103"/>
      <c r="D35" s="103"/>
      <c r="E35" s="103"/>
      <c r="F35" s="103"/>
      <c r="G35" s="103"/>
      <c r="H35" s="103"/>
      <c r="I35" s="104"/>
      <c r="J35" s="13"/>
      <c r="K35" s="120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</row>
    <row r="36" spans="2:25" ht="15.75" hidden="1" customHeight="1">
      <c r="B36" s="133"/>
      <c r="C36" s="103"/>
      <c r="D36" s="103"/>
      <c r="E36" s="103"/>
      <c r="F36" s="103"/>
      <c r="G36" s="103"/>
      <c r="H36" s="103"/>
      <c r="I36" s="104"/>
      <c r="J36" s="13"/>
      <c r="K36" s="120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4"/>
    </row>
    <row r="37" spans="2:25" ht="15.75" hidden="1" customHeight="1">
      <c r="B37" s="133"/>
      <c r="C37" s="103"/>
      <c r="D37" s="103"/>
      <c r="E37" s="103"/>
      <c r="F37" s="103"/>
      <c r="G37" s="103"/>
      <c r="H37" s="103"/>
      <c r="I37" s="104"/>
      <c r="J37" s="13"/>
      <c r="K37" s="120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4"/>
    </row>
    <row r="38" spans="2:25" ht="15.75" customHeight="1">
      <c r="B38" s="58"/>
      <c r="C38" s="58"/>
      <c r="D38" s="58"/>
      <c r="E38" s="58"/>
      <c r="F38" s="58"/>
    </row>
    <row r="39" spans="2:25" ht="15.75" customHeight="1">
      <c r="B39" s="58"/>
      <c r="C39" s="58"/>
      <c r="D39" s="58"/>
      <c r="E39" s="58"/>
      <c r="F39" s="58"/>
    </row>
    <row r="40" spans="2:25" ht="15.75" customHeight="1">
      <c r="B40" s="58"/>
      <c r="C40" s="58"/>
      <c r="D40" s="58"/>
      <c r="E40" s="58"/>
      <c r="F40" s="58"/>
    </row>
    <row r="41" spans="2:25" ht="15.75" customHeight="1">
      <c r="B41" s="61"/>
      <c r="C41" s="61"/>
      <c r="D41" s="61"/>
      <c r="E41" s="61"/>
      <c r="F41" s="61"/>
    </row>
    <row r="42" spans="2:25" ht="15.75" customHeight="1"/>
    <row r="43" spans="2:25" ht="15.75" customHeight="1"/>
    <row r="44" spans="2:25" ht="15.75" customHeight="1"/>
    <row r="45" spans="2:25" ht="15.75" customHeight="1"/>
    <row r="46" spans="2:25" ht="15.75" customHeight="1"/>
    <row r="47" spans="2:25" ht="15.75" customHeight="1"/>
    <row r="48" spans="2:2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spans="2:2" ht="15.75" customHeight="1"/>
    <row r="66" spans="2:2" ht="15.75" customHeight="1"/>
    <row r="67" spans="2:2" ht="15.75" customHeight="1"/>
    <row r="68" spans="2:2" ht="15.75" customHeight="1"/>
    <row r="69" spans="2:2" ht="15.75" customHeight="1"/>
    <row r="70" spans="2:2" ht="15.75" customHeight="1"/>
    <row r="71" spans="2:2" ht="15.75" customHeight="1"/>
    <row r="72" spans="2:2" ht="15.75" customHeight="1"/>
    <row r="73" spans="2:2" ht="15.75" customHeight="1"/>
    <row r="74" spans="2:2" ht="15.75" hidden="1" customHeight="1">
      <c r="B74" s="28" t="s">
        <v>78</v>
      </c>
    </row>
    <row r="75" spans="2:2" ht="15.75" hidden="1" customHeight="1">
      <c r="B75" s="28" t="s">
        <v>92</v>
      </c>
    </row>
    <row r="76" spans="2:2" ht="15.75" hidden="1" customHeight="1">
      <c r="B76" s="28" t="s">
        <v>93</v>
      </c>
    </row>
    <row r="77" spans="2:2" ht="15.75" hidden="1" customHeight="1"/>
    <row r="78" spans="2:2" ht="15.75" hidden="1" customHeight="1">
      <c r="B78" s="28" t="s">
        <v>72</v>
      </c>
    </row>
    <row r="79" spans="2:2" ht="15.75" hidden="1" customHeight="1">
      <c r="B79" s="28" t="s">
        <v>73</v>
      </c>
    </row>
    <row r="80" spans="2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8">
    <mergeCell ref="B1:C3"/>
    <mergeCell ref="B5:F5"/>
    <mergeCell ref="B6:B8"/>
    <mergeCell ref="C6:C8"/>
    <mergeCell ref="D6:D8"/>
    <mergeCell ref="E6:E8"/>
    <mergeCell ref="F6:F8"/>
    <mergeCell ref="B4:V4"/>
    <mergeCell ref="C9:C11"/>
    <mergeCell ref="B34:C34"/>
    <mergeCell ref="B35:I35"/>
    <mergeCell ref="B36:I36"/>
    <mergeCell ref="B37:I37"/>
    <mergeCell ref="K35:Y35"/>
    <mergeCell ref="K36:Y36"/>
    <mergeCell ref="K37:Y37"/>
    <mergeCell ref="G5:U5"/>
    <mergeCell ref="V5:Y5"/>
    <mergeCell ref="K6:U6"/>
    <mergeCell ref="V6:V8"/>
    <mergeCell ref="W6:W8"/>
    <mergeCell ref="X6:X8"/>
    <mergeCell ref="Y6:Y8"/>
    <mergeCell ref="S7:U7"/>
    <mergeCell ref="W4:Y4"/>
    <mergeCell ref="G6:J6"/>
    <mergeCell ref="G7:J7"/>
    <mergeCell ref="K7:K8"/>
    <mergeCell ref="L7:L8"/>
    <mergeCell ref="M7:M8"/>
    <mergeCell ref="N7:N8"/>
    <mergeCell ref="O7:O8"/>
    <mergeCell ref="P7:R7"/>
    <mergeCell ref="W1:Y1"/>
    <mergeCell ref="W2:Y2"/>
    <mergeCell ref="W3:Y3"/>
    <mergeCell ref="D1:T3"/>
    <mergeCell ref="U1:V3"/>
  </mergeCells>
  <conditionalFormatting sqref="I9:I11">
    <cfRule type="containsText" dxfId="16" priority="8" operator="containsText" text="Catastrófico">
      <formula>NOT(ISERROR(SEARCH("Catastrófico",I9)))</formula>
    </cfRule>
    <cfRule type="containsText" dxfId="15" priority="9" operator="containsText" text="Mayor">
      <formula>NOT(ISERROR(SEARCH("Mayor",I9)))</formula>
    </cfRule>
    <cfRule type="containsText" dxfId="14" priority="10" operator="containsText" text="Moderado">
      <formula>NOT(ISERROR(SEARCH("Moderado",I9)))</formula>
    </cfRule>
  </conditionalFormatting>
  <conditionalFormatting sqref="I9:I33">
    <cfRule type="containsText" dxfId="13" priority="11" operator="containsText" text="Baja">
      <formula>NOT(ISERROR(SEARCH(("Baja"),(I9))))</formula>
    </cfRule>
    <cfRule type="containsText" dxfId="12" priority="12" operator="containsText" text="Moderada">
      <formula>NOT(ISERROR(SEARCH(("Moderada"),(I9))))</formula>
    </cfRule>
    <cfRule type="containsText" dxfId="11" priority="13" operator="containsText" text="Alta">
      <formula>NOT(ISERROR(SEARCH(("Alta"),(I9))))</formula>
    </cfRule>
    <cfRule type="containsText" dxfId="10" priority="14" operator="containsText" text="Extrema">
      <formula>NOT(ISERROR(SEARCH(("Extrema"),(I9))))</formula>
    </cfRule>
  </conditionalFormatting>
  <conditionalFormatting sqref="R9:R11">
    <cfRule type="containsText" dxfId="9" priority="1" operator="containsText" text="Catastrófico">
      <formula>NOT(ISERROR(SEARCH("Catastrófico",R9)))</formula>
    </cfRule>
    <cfRule type="containsText" dxfId="8" priority="2" operator="containsText" text="Mayor">
      <formula>NOT(ISERROR(SEARCH("Mayor",R9)))</formula>
    </cfRule>
    <cfRule type="containsText" dxfId="7" priority="3" operator="containsText" text="Moderado">
      <formula>NOT(ISERROR(SEARCH("Moderado",R9)))</formula>
    </cfRule>
  </conditionalFormatting>
  <conditionalFormatting sqref="R9:R33">
    <cfRule type="containsText" dxfId="6" priority="4" operator="containsText" text="Baja">
      <formula>NOT(ISERROR(SEARCH(("Baja"),(R9))))</formula>
    </cfRule>
    <cfRule type="containsText" dxfId="5" priority="5" operator="containsText" text="Moderada">
      <formula>NOT(ISERROR(SEARCH(("Moderada"),(R9))))</formula>
    </cfRule>
    <cfRule type="containsText" dxfId="4" priority="6" operator="containsText" text="Alta">
      <formula>NOT(ISERROR(SEARCH(("Alta"),(R9))))</formula>
    </cfRule>
    <cfRule type="containsText" dxfId="3" priority="7" operator="containsText" text="Extrema">
      <formula>NOT(ISERROR(SEARCH(("Extrema"),(R9))))</formula>
    </cfRule>
  </conditionalFormatting>
  <dataValidations count="2">
    <dataValidation type="list" allowBlank="1" showErrorMessage="1" sqref="M9:M33" xr:uid="{00000000-0002-0000-0100-000000000000}">
      <formula1>$B$78:$B$79</formula1>
    </dataValidation>
    <dataValidation type="list" allowBlank="1" showErrorMessage="1" sqref="L9:L33" xr:uid="{00000000-0002-0000-0100-000001000000}">
      <formula1>$B$74:$B$76</formula1>
    </dataValidation>
  </dataValidations>
  <printOptions horizontalCentered="1"/>
  <pageMargins left="0.11811023622047245" right="0.11811023622047245" top="0.11811023622047245" bottom="0.11811023622047245" header="0" footer="0"/>
  <pageSetup scale="2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baseColWidth="10" defaultColWidth="14.44140625" defaultRowHeight="15" customHeight="1"/>
  <cols>
    <col min="1" max="1" width="3.5546875" customWidth="1"/>
    <col min="2" max="2" width="70.88671875" customWidth="1"/>
    <col min="3" max="26" width="10.6640625" customWidth="1"/>
  </cols>
  <sheetData>
    <row r="1" spans="1:4" ht="26.25" customHeight="1">
      <c r="A1" s="147" t="s">
        <v>94</v>
      </c>
      <c r="B1" s="148"/>
      <c r="C1" s="148"/>
      <c r="D1" s="148"/>
    </row>
    <row r="3" spans="1:4" ht="14.4">
      <c r="A3" s="149" t="s">
        <v>38</v>
      </c>
      <c r="B3" s="151" t="s">
        <v>95</v>
      </c>
      <c r="C3" s="152" t="s">
        <v>96</v>
      </c>
      <c r="D3" s="88"/>
    </row>
    <row r="4" spans="1:4" ht="14.4">
      <c r="A4" s="150"/>
      <c r="B4" s="95"/>
      <c r="C4" s="7" t="s">
        <v>16</v>
      </c>
      <c r="D4" s="64" t="s">
        <v>38</v>
      </c>
    </row>
    <row r="5" spans="1:4" ht="14.4">
      <c r="A5" s="65">
        <v>1</v>
      </c>
      <c r="B5" s="66" t="s">
        <v>97</v>
      </c>
      <c r="C5" s="20" t="s">
        <v>98</v>
      </c>
      <c r="D5" s="20"/>
    </row>
    <row r="6" spans="1:4" ht="14.4">
      <c r="A6" s="54">
        <v>2</v>
      </c>
      <c r="B6" s="67" t="s">
        <v>99</v>
      </c>
      <c r="C6" s="13"/>
      <c r="D6" s="13" t="s">
        <v>98</v>
      </c>
    </row>
    <row r="7" spans="1:4" ht="14.4">
      <c r="A7" s="54">
        <v>3</v>
      </c>
      <c r="B7" s="67" t="s">
        <v>100</v>
      </c>
      <c r="C7" s="13" t="s">
        <v>98</v>
      </c>
      <c r="D7" s="13"/>
    </row>
    <row r="8" spans="1:4" ht="14.4">
      <c r="A8" s="54">
        <v>4</v>
      </c>
      <c r="B8" s="67" t="s">
        <v>101</v>
      </c>
      <c r="C8" s="13" t="s">
        <v>98</v>
      </c>
      <c r="D8" s="13"/>
    </row>
    <row r="9" spans="1:4" ht="14.4">
      <c r="A9" s="54">
        <v>5</v>
      </c>
      <c r="B9" s="67" t="s">
        <v>102</v>
      </c>
      <c r="C9" s="13" t="s">
        <v>98</v>
      </c>
      <c r="D9" s="13"/>
    </row>
    <row r="10" spans="1:4" ht="14.4">
      <c r="A10" s="54">
        <v>6</v>
      </c>
      <c r="B10" s="67" t="s">
        <v>103</v>
      </c>
      <c r="C10" s="13" t="s">
        <v>98</v>
      </c>
      <c r="D10" s="13"/>
    </row>
    <row r="11" spans="1:4" ht="14.4">
      <c r="A11" s="54">
        <v>7</v>
      </c>
      <c r="B11" s="67" t="s">
        <v>104</v>
      </c>
      <c r="C11" s="13" t="s">
        <v>98</v>
      </c>
      <c r="D11" s="13"/>
    </row>
    <row r="12" spans="1:4" ht="28.8">
      <c r="A12" s="54">
        <v>8</v>
      </c>
      <c r="B12" s="68" t="s">
        <v>105</v>
      </c>
      <c r="C12" s="13" t="s">
        <v>98</v>
      </c>
      <c r="D12" s="13"/>
    </row>
    <row r="13" spans="1:4" ht="14.4">
      <c r="A13" s="54">
        <v>9</v>
      </c>
      <c r="B13" s="67" t="s">
        <v>106</v>
      </c>
      <c r="C13" s="13"/>
      <c r="D13" s="13" t="s">
        <v>98</v>
      </c>
    </row>
    <row r="14" spans="1:4" ht="14.4">
      <c r="A14" s="54">
        <v>10</v>
      </c>
      <c r="B14" s="67" t="s">
        <v>107</v>
      </c>
      <c r="C14" s="13" t="s">
        <v>98</v>
      </c>
      <c r="D14" s="13"/>
    </row>
    <row r="15" spans="1:4" ht="14.4">
      <c r="A15" s="54">
        <v>11</v>
      </c>
      <c r="B15" s="67" t="s">
        <v>108</v>
      </c>
      <c r="C15" s="13" t="s">
        <v>98</v>
      </c>
      <c r="D15" s="13"/>
    </row>
    <row r="16" spans="1:4" ht="14.4">
      <c r="A16" s="54">
        <v>12</v>
      </c>
      <c r="B16" s="67" t="s">
        <v>109</v>
      </c>
      <c r="C16" s="13" t="s">
        <v>98</v>
      </c>
      <c r="D16" s="13"/>
    </row>
    <row r="17" spans="1:4" ht="14.4">
      <c r="A17" s="54">
        <v>13</v>
      </c>
      <c r="B17" s="67" t="s">
        <v>110</v>
      </c>
      <c r="C17" s="13" t="s">
        <v>98</v>
      </c>
      <c r="D17" s="13"/>
    </row>
    <row r="18" spans="1:4" ht="14.4">
      <c r="A18" s="54">
        <v>14</v>
      </c>
      <c r="B18" s="67" t="s">
        <v>111</v>
      </c>
      <c r="C18" s="13" t="s">
        <v>98</v>
      </c>
      <c r="D18" s="13"/>
    </row>
    <row r="19" spans="1:4" ht="14.4">
      <c r="A19" s="54">
        <v>15</v>
      </c>
      <c r="B19" s="67" t="s">
        <v>112</v>
      </c>
      <c r="C19" s="13" t="s">
        <v>98</v>
      </c>
      <c r="D19" s="13"/>
    </row>
    <row r="20" spans="1:4" ht="14.4">
      <c r="A20" s="54">
        <v>16</v>
      </c>
      <c r="B20" s="67" t="s">
        <v>113</v>
      </c>
      <c r="C20" s="13"/>
      <c r="D20" s="13" t="s">
        <v>98</v>
      </c>
    </row>
    <row r="21" spans="1:4" ht="15.75" customHeight="1">
      <c r="A21" s="54">
        <v>17</v>
      </c>
      <c r="B21" s="67" t="s">
        <v>114</v>
      </c>
      <c r="C21" s="13" t="s">
        <v>98</v>
      </c>
      <c r="D21" s="13"/>
    </row>
    <row r="22" spans="1:4" ht="15.75" customHeight="1">
      <c r="A22" s="54">
        <v>18</v>
      </c>
      <c r="B22" s="67" t="s">
        <v>115</v>
      </c>
      <c r="C22" s="13"/>
      <c r="D22" s="13" t="s">
        <v>98</v>
      </c>
    </row>
    <row r="23" spans="1:4" ht="15.75" customHeight="1"/>
    <row r="24" spans="1:4" ht="15.75" customHeight="1">
      <c r="A24" s="153" t="s">
        <v>116</v>
      </c>
      <c r="B24" s="87"/>
      <c r="C24" s="152">
        <f>COUNTIF(C5:C22,"X")</f>
        <v>14</v>
      </c>
      <c r="D24" s="88"/>
    </row>
    <row r="25" spans="1:4" ht="15.75" customHeight="1">
      <c r="A25" s="142" t="s">
        <v>117</v>
      </c>
      <c r="B25" s="91"/>
      <c r="C25" s="154">
        <f>COUNTIF(D6:D23,"X")</f>
        <v>4</v>
      </c>
      <c r="D25" s="93"/>
    </row>
    <row r="26" spans="1:4" ht="15.75" customHeight="1"/>
    <row r="27" spans="1:4" ht="15.75" customHeight="1">
      <c r="A27" s="143" t="s">
        <v>118</v>
      </c>
      <c r="B27" s="144"/>
      <c r="C27" s="145" t="str">
        <f>IF(C24&lt;6,"Moderado",IF(C24&gt;11,"Catastrófico",IF(C24=6,"Mayor",IF(C24=7,"Mayor",IF(C24=8,"Mayor",IF(C24=9,"Mayor",IF(C24=10,"Mayor",IF(C24=11,"Mayor"))))))))</f>
        <v>Catastrófico</v>
      </c>
      <c r="D27" s="146"/>
    </row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25:B25"/>
    <mergeCell ref="A27:B27"/>
    <mergeCell ref="C27:D27"/>
    <mergeCell ref="A1:D1"/>
    <mergeCell ref="A3:A4"/>
    <mergeCell ref="B3:B4"/>
    <mergeCell ref="C3:D3"/>
    <mergeCell ref="A24:B24"/>
    <mergeCell ref="C24:D24"/>
    <mergeCell ref="C25:D25"/>
  </mergeCells>
  <conditionalFormatting sqref="C27">
    <cfRule type="containsText" dxfId="2" priority="1" operator="containsText" text="Catastrófico">
      <formula>NOT(ISERROR(SEARCH(("Catastrófico"),(C27))))</formula>
    </cfRule>
    <cfRule type="containsText" dxfId="1" priority="2" operator="containsText" text="Mayor">
      <formula>NOT(ISERROR(SEARCH(("Mayor"),(C27))))</formula>
    </cfRule>
    <cfRule type="containsText" dxfId="0" priority="3" operator="containsText" text="Moderado">
      <formula>NOT(ISERROR(SEARCH(("Moderado"),(C27))))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tabSelected="1" topLeftCell="B1" workbookViewId="0">
      <selection activeCell="J33" sqref="J33"/>
    </sheetView>
  </sheetViews>
  <sheetFormatPr baseColWidth="10" defaultColWidth="14.44140625" defaultRowHeight="15" customHeight="1"/>
  <cols>
    <col min="1" max="1" width="10.6640625" hidden="1" customWidth="1"/>
    <col min="2" max="2" width="29.44140625" customWidth="1"/>
    <col min="3" max="3" width="25.88671875" customWidth="1"/>
    <col min="4" max="4" width="25.6640625" customWidth="1"/>
    <col min="5" max="6" width="10.6640625" customWidth="1"/>
    <col min="7" max="7" width="25.5546875" customWidth="1"/>
    <col min="8" max="8" width="25.88671875" customWidth="1"/>
    <col min="9" max="9" width="30.6640625" customWidth="1"/>
    <col min="10" max="26" width="10.6640625" customWidth="1"/>
  </cols>
  <sheetData>
    <row r="1" spans="1:26" ht="27" customHeight="1">
      <c r="B1" s="161"/>
      <c r="C1" s="100" t="s">
        <v>119</v>
      </c>
      <c r="D1" s="100"/>
      <c r="E1" s="100"/>
      <c r="F1" s="100"/>
      <c r="G1" s="100"/>
      <c r="H1" s="101"/>
      <c r="I1" s="77" t="s">
        <v>157</v>
      </c>
      <c r="J1" s="69"/>
      <c r="K1" s="69"/>
    </row>
    <row r="2" spans="1:26" ht="27" customHeight="1">
      <c r="B2" s="84"/>
      <c r="C2" s="100"/>
      <c r="D2" s="100"/>
      <c r="E2" s="100"/>
      <c r="F2" s="100"/>
      <c r="G2" s="100"/>
      <c r="H2" s="101"/>
      <c r="I2" s="77" t="s">
        <v>148</v>
      </c>
      <c r="J2" s="69"/>
      <c r="K2" s="69"/>
    </row>
    <row r="3" spans="1:26" ht="34.5" customHeight="1">
      <c r="B3" s="84"/>
      <c r="C3" s="100"/>
      <c r="D3" s="100"/>
      <c r="E3" s="100"/>
      <c r="F3" s="100"/>
      <c r="G3" s="100"/>
      <c r="H3" s="101"/>
      <c r="I3" s="77" t="s">
        <v>156</v>
      </c>
      <c r="J3" s="69"/>
      <c r="K3" s="69"/>
    </row>
    <row r="4" spans="1:26" ht="15.6">
      <c r="B4" s="32"/>
      <c r="C4" s="32"/>
      <c r="D4" s="32"/>
      <c r="E4" s="32"/>
      <c r="F4" s="32"/>
      <c r="G4" s="32"/>
      <c r="H4" s="162" t="s">
        <v>49</v>
      </c>
      <c r="I4" s="132"/>
    </row>
    <row r="5" spans="1:26" ht="15.6">
      <c r="B5" s="70" t="s">
        <v>120</v>
      </c>
      <c r="C5" s="163" t="s">
        <v>121</v>
      </c>
      <c r="D5" s="103"/>
      <c r="E5" s="103"/>
      <c r="F5" s="103"/>
      <c r="G5" s="103"/>
      <c r="H5" s="103"/>
      <c r="I5" s="104"/>
    </row>
    <row r="7" spans="1:26" ht="14.4">
      <c r="A7" s="71"/>
      <c r="B7" s="164" t="s">
        <v>48</v>
      </c>
      <c r="C7" s="103"/>
      <c r="D7" s="104"/>
      <c r="E7" s="164" t="s">
        <v>122</v>
      </c>
      <c r="F7" s="104"/>
      <c r="G7" s="164" t="s">
        <v>123</v>
      </c>
      <c r="H7" s="103"/>
      <c r="I7" s="104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 spans="1:26" ht="14.4">
      <c r="A8" s="71"/>
      <c r="B8" s="72" t="s">
        <v>55</v>
      </c>
      <c r="C8" s="72" t="s">
        <v>56</v>
      </c>
      <c r="D8" s="72" t="s">
        <v>124</v>
      </c>
      <c r="E8" s="72" t="s">
        <v>125</v>
      </c>
      <c r="F8" s="72" t="s">
        <v>126</v>
      </c>
      <c r="G8" s="72" t="s">
        <v>127</v>
      </c>
      <c r="H8" s="72" t="s">
        <v>128</v>
      </c>
      <c r="I8" s="72" t="s">
        <v>129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spans="1:26" ht="169.5" customHeight="1">
      <c r="A9" s="71"/>
      <c r="B9" s="78" t="str">
        <f>'2. Mat Mapa Riesgo Corrupción'!D9</f>
        <v>Que los procesos no hayan cumplido con las actividades de las estrategias o que éstos no den respuesta a los requerimientos de información de manera verás y oportuna, sobre avances de las actividades formuladas en el PAAC o en información relacionada con otros informes que por normatividad debe generar Control Interno.</v>
      </c>
      <c r="C9" s="78" t="str">
        <f>'2. Mat Mapa Riesgo Corrupción'!E9</f>
        <v>Posibilidad de publicar los informes de seguimiento cuyo contenido haya sido alterado en concordancia con los registros encontrados inicialmente en el ejercicio.</v>
      </c>
      <c r="D9" s="78" t="str">
        <f>'2. Mat Mapa Riesgo Corrupción'!K9</f>
        <v>Masificar por parte de la Jefe de Control Interno, campañas de cultura de control y autocontrol con los funcionarios de la entidad.
Incrementar actividades de sensibilización con los funcionarios de la entidad en función de fortalecer el sentido de pertenencia para con la misma.</v>
      </c>
      <c r="E9" s="78"/>
      <c r="F9" s="78"/>
      <c r="G9" s="78"/>
      <c r="H9" s="78" t="s">
        <v>130</v>
      </c>
      <c r="I9" s="78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spans="1:26" ht="264" customHeight="1">
      <c r="A10" s="71"/>
      <c r="B10" s="78" t="str">
        <f>'2. Mat Mapa Riesgo Corrupción'!D10</f>
        <v>Que los procesos no cumplan con las actividades enmarcadas en cada uno de sus procedimientos ni hagan el uso debido de las herramientas documentales y normativas para dar cumplimiento a su objeto misional.
Intervención propia o de terceros para obtener un beneficio lucrativo o evitar una sanción al Instituto Municipal del Deporte y la Recreación de Guadalajara de Buga - IMDER BUGA por parte de un ente de control.</v>
      </c>
      <c r="C10" s="78" t="str">
        <f>'2. Mat Mapa Riesgo Corrupción'!E10</f>
        <v>Posibilidad de permitir detrimento patrimonial en la entidad, pasando por alto en los ejercicios de auditoría interna aspectos relacionados a los procesos que generen información objeto de vigilancia fiscal.</v>
      </c>
      <c r="D10" s="78" t="str">
        <f>'2. Mat Mapa Riesgo Corrupción'!K10</f>
        <v xml:space="preserve">Llevar a cabo por parte del Asesor de Control Interno, actividades continuas con los procesos a través de todos los medios dispuestos por la entidad para concientizar a los funcionarios sobre el alcance de su responsabilidad frente a sus funciones y a los procesos (Comunicados, Circulares, Jornadas, etc.).
Llevar a cabo los seguimientos a los planes de mejoramiento producto de auditorías internas, de manera más exigente. Realizar un fortalecimiento administrativo de la oficina con temas relacionados con la auditoría interna. </v>
      </c>
      <c r="E10" s="78"/>
      <c r="F10" s="78"/>
      <c r="G10" s="78"/>
      <c r="H10" s="78" t="s">
        <v>164</v>
      </c>
      <c r="I10" s="78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6" ht="150.75" customHeight="1">
      <c r="A11" s="71"/>
      <c r="B11" s="78" t="str">
        <f>'2. Mat Mapa Riesgo Corrupción'!D11</f>
        <v>La falta de cumplimiento de las funciones asignadas a la Oficina de Control Interno.</v>
      </c>
      <c r="C11" s="78" t="str">
        <f>'2. Mat Mapa Riesgo Corrupción'!E11</f>
        <v>Posibilidad de omitir acciones que puedan conllevar a una función de advertencia por parte de un ente de control, con el objeto de favorecimiento propio o a un tercero.</v>
      </c>
      <c r="D11" s="78" t="str">
        <f>'2. Mat Mapa Riesgo Corrupción'!K11</f>
        <v>Llevar a cabo por parte de la Jefe de Control Interno, seguimiento periódico a posibles acciones que puedan conllevar a una función de advertencia, y cuando ésta se configure como tal, informarlo a la alta dirección por escrito.</v>
      </c>
      <c r="E11" s="78"/>
      <c r="F11" s="78"/>
      <c r="G11" s="78"/>
      <c r="H11" s="78" t="s">
        <v>131</v>
      </c>
      <c r="I11" s="78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6" ht="14.4" hidden="1">
      <c r="A12" s="71"/>
      <c r="B12" s="1">
        <f>'2. Mat Mapa Riesgo Corrupción'!D12</f>
        <v>0</v>
      </c>
      <c r="C12" s="1">
        <f>'2. Mat Mapa Riesgo Corrupción'!E12</f>
        <v>0</v>
      </c>
      <c r="D12" s="1">
        <f>'2. Mat Mapa Riesgo Corrupción'!K12</f>
        <v>0</v>
      </c>
      <c r="E12" s="1"/>
      <c r="F12" s="1"/>
      <c r="G12" s="1"/>
      <c r="H12" s="1"/>
      <c r="I12" s="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6" ht="14.4" hidden="1">
      <c r="B13" s="10" t="str">
        <f>'2. Mat Mapa Riesgo Corrupción'!D13</f>
        <v>E</v>
      </c>
      <c r="C13" s="10" t="str">
        <f>'2. Mat Mapa Riesgo Corrupción'!E13</f>
        <v>E</v>
      </c>
      <c r="D13" s="10" t="str">
        <f>'2. Mat Mapa Riesgo Corrupción'!K13</f>
        <v>E</v>
      </c>
      <c r="E13" s="10"/>
      <c r="F13" s="10"/>
      <c r="G13" s="10"/>
      <c r="H13" s="10"/>
      <c r="I13" s="10"/>
    </row>
    <row r="14" spans="1:26" ht="14.4" hidden="1">
      <c r="B14" s="10" t="str">
        <f>'2. Mat Mapa Riesgo Corrupción'!D14</f>
        <v>F</v>
      </c>
      <c r="C14" s="10" t="str">
        <f>'2. Mat Mapa Riesgo Corrupción'!E14</f>
        <v>F</v>
      </c>
      <c r="D14" s="10" t="str">
        <f>'2. Mat Mapa Riesgo Corrupción'!K14</f>
        <v>F</v>
      </c>
      <c r="E14" s="10"/>
      <c r="F14" s="10"/>
      <c r="G14" s="10"/>
      <c r="H14" s="10"/>
      <c r="I14" s="10"/>
    </row>
    <row r="15" spans="1:26" ht="14.4" hidden="1">
      <c r="B15" s="10" t="str">
        <f>'2. Mat Mapa Riesgo Corrupción'!D15</f>
        <v>G</v>
      </c>
      <c r="C15" s="10" t="str">
        <f>'2. Mat Mapa Riesgo Corrupción'!E15</f>
        <v>G</v>
      </c>
      <c r="D15" s="10" t="str">
        <f>'2. Mat Mapa Riesgo Corrupción'!K15</f>
        <v>G</v>
      </c>
      <c r="E15" s="10"/>
      <c r="F15" s="10"/>
      <c r="G15" s="10"/>
      <c r="H15" s="10"/>
      <c r="I15" s="10"/>
    </row>
    <row r="16" spans="1:26" ht="14.4" hidden="1">
      <c r="B16" s="10" t="str">
        <f>'2. Mat Mapa Riesgo Corrupción'!D16</f>
        <v>H</v>
      </c>
      <c r="C16" s="10" t="str">
        <f>'2. Mat Mapa Riesgo Corrupción'!E16</f>
        <v>H</v>
      </c>
      <c r="D16" s="10" t="str">
        <f>'2. Mat Mapa Riesgo Corrupción'!K16</f>
        <v>H</v>
      </c>
      <c r="E16" s="10"/>
      <c r="F16" s="10"/>
      <c r="G16" s="10"/>
      <c r="H16" s="10"/>
      <c r="I16" s="10"/>
    </row>
    <row r="17" spans="2:9" ht="14.4" hidden="1">
      <c r="B17" s="10" t="str">
        <f>'2. Mat Mapa Riesgo Corrupción'!D17</f>
        <v>I</v>
      </c>
      <c r="C17" s="10" t="str">
        <f>'2. Mat Mapa Riesgo Corrupción'!E17</f>
        <v>I</v>
      </c>
      <c r="D17" s="10" t="str">
        <f>'2. Mat Mapa Riesgo Corrupción'!K17</f>
        <v>I</v>
      </c>
      <c r="E17" s="10"/>
      <c r="F17" s="10"/>
      <c r="G17" s="10"/>
      <c r="H17" s="10"/>
      <c r="I17" s="10"/>
    </row>
    <row r="18" spans="2:9" ht="14.4" hidden="1">
      <c r="B18" s="10" t="str">
        <f>'2. Mat Mapa Riesgo Corrupción'!D18</f>
        <v>J</v>
      </c>
      <c r="C18" s="10" t="str">
        <f>'2. Mat Mapa Riesgo Corrupción'!E18</f>
        <v>J</v>
      </c>
      <c r="D18" s="10" t="str">
        <f>'2. Mat Mapa Riesgo Corrupción'!K18</f>
        <v>J</v>
      </c>
      <c r="E18" s="10"/>
      <c r="F18" s="10"/>
      <c r="G18" s="10"/>
      <c r="H18" s="10"/>
      <c r="I18" s="10"/>
    </row>
    <row r="19" spans="2:9" ht="14.4" hidden="1">
      <c r="B19" s="10" t="str">
        <f>'2. Mat Mapa Riesgo Corrupción'!D19</f>
        <v>K</v>
      </c>
      <c r="C19" s="10" t="str">
        <f>'2. Mat Mapa Riesgo Corrupción'!E19</f>
        <v>K</v>
      </c>
      <c r="D19" s="10" t="str">
        <f>'2. Mat Mapa Riesgo Corrupción'!K19</f>
        <v>K</v>
      </c>
      <c r="E19" s="10"/>
      <c r="F19" s="10"/>
      <c r="G19" s="10"/>
      <c r="H19" s="10"/>
      <c r="I19" s="10"/>
    </row>
    <row r="20" spans="2:9" ht="15.75" hidden="1" customHeight="1">
      <c r="B20" s="10" t="str">
        <f>'2. Mat Mapa Riesgo Corrupción'!D20</f>
        <v>L</v>
      </c>
      <c r="C20" s="10" t="str">
        <f>'2. Mat Mapa Riesgo Corrupción'!E20</f>
        <v>L</v>
      </c>
      <c r="D20" s="10" t="str">
        <f>'2. Mat Mapa Riesgo Corrupción'!K20</f>
        <v>L</v>
      </c>
      <c r="E20" s="10"/>
      <c r="F20" s="10"/>
      <c r="G20" s="10"/>
      <c r="H20" s="10"/>
      <c r="I20" s="10"/>
    </row>
    <row r="21" spans="2:9" ht="15.75" hidden="1" customHeight="1">
      <c r="B21" s="10" t="str">
        <f>'2. Mat Mapa Riesgo Corrupción'!D21</f>
        <v>M</v>
      </c>
      <c r="C21" s="10" t="str">
        <f>'2. Mat Mapa Riesgo Corrupción'!E21</f>
        <v>M</v>
      </c>
      <c r="D21" s="10" t="str">
        <f>'2. Mat Mapa Riesgo Corrupción'!K21</f>
        <v>M</v>
      </c>
      <c r="E21" s="10"/>
      <c r="F21" s="10"/>
      <c r="G21" s="10"/>
      <c r="H21" s="10"/>
      <c r="I21" s="10"/>
    </row>
    <row r="22" spans="2:9" ht="15.75" hidden="1" customHeight="1">
      <c r="B22" s="10" t="str">
        <f>'2. Mat Mapa Riesgo Corrupción'!D22</f>
        <v>N</v>
      </c>
      <c r="C22" s="10" t="str">
        <f>'2. Mat Mapa Riesgo Corrupción'!E22</f>
        <v>N</v>
      </c>
      <c r="D22" s="10" t="str">
        <f>'2. Mat Mapa Riesgo Corrupción'!K22</f>
        <v>N</v>
      </c>
      <c r="E22" s="10"/>
      <c r="F22" s="10"/>
      <c r="G22" s="10"/>
      <c r="H22" s="10"/>
      <c r="I22" s="10"/>
    </row>
    <row r="23" spans="2:9" ht="15.75" hidden="1" customHeight="1">
      <c r="B23" s="10" t="str">
        <f>'2. Mat Mapa Riesgo Corrupción'!D23</f>
        <v>O</v>
      </c>
      <c r="C23" s="10" t="str">
        <f>'2. Mat Mapa Riesgo Corrupción'!E23</f>
        <v>O</v>
      </c>
      <c r="D23" s="10" t="str">
        <f>'2. Mat Mapa Riesgo Corrupción'!K23</f>
        <v>O</v>
      </c>
      <c r="E23" s="10"/>
      <c r="F23" s="10"/>
      <c r="G23" s="10"/>
      <c r="H23" s="10"/>
      <c r="I23" s="10"/>
    </row>
    <row r="24" spans="2:9" ht="15.75" hidden="1" customHeight="1">
      <c r="B24" s="10" t="str">
        <f>'2. Mat Mapa Riesgo Corrupción'!D24</f>
        <v>P</v>
      </c>
      <c r="C24" s="10" t="str">
        <f>'2. Mat Mapa Riesgo Corrupción'!E24</f>
        <v>P</v>
      </c>
      <c r="D24" s="10" t="str">
        <f>'2. Mat Mapa Riesgo Corrupción'!K24</f>
        <v>P</v>
      </c>
      <c r="E24" s="10"/>
      <c r="F24" s="10"/>
      <c r="G24" s="10"/>
      <c r="H24" s="10"/>
      <c r="I24" s="10"/>
    </row>
    <row r="25" spans="2:9" ht="15.75" hidden="1" customHeight="1">
      <c r="B25" s="10" t="str">
        <f>'2. Mat Mapa Riesgo Corrupción'!D25</f>
        <v>Q</v>
      </c>
      <c r="C25" s="10" t="str">
        <f>'2. Mat Mapa Riesgo Corrupción'!E25</f>
        <v>Q</v>
      </c>
      <c r="D25" s="10" t="str">
        <f>'2. Mat Mapa Riesgo Corrupción'!K25</f>
        <v>Q</v>
      </c>
      <c r="E25" s="10"/>
      <c r="F25" s="10"/>
      <c r="G25" s="10"/>
      <c r="H25" s="10"/>
      <c r="I25" s="10"/>
    </row>
    <row r="26" spans="2:9" ht="15.75" hidden="1" customHeight="1">
      <c r="B26" s="10" t="str">
        <f>'2. Mat Mapa Riesgo Corrupción'!D26</f>
        <v>R</v>
      </c>
      <c r="C26" s="10" t="str">
        <f>'2. Mat Mapa Riesgo Corrupción'!E26</f>
        <v>R</v>
      </c>
      <c r="D26" s="10" t="str">
        <f>'2. Mat Mapa Riesgo Corrupción'!K26</f>
        <v>R</v>
      </c>
      <c r="E26" s="10"/>
      <c r="F26" s="10"/>
      <c r="G26" s="10"/>
      <c r="H26" s="10"/>
      <c r="I26" s="10"/>
    </row>
    <row r="27" spans="2:9" ht="15.75" hidden="1" customHeight="1">
      <c r="B27" s="10" t="str">
        <f>'2. Mat Mapa Riesgo Corrupción'!D27</f>
        <v>S</v>
      </c>
      <c r="C27" s="10" t="str">
        <f>'2. Mat Mapa Riesgo Corrupción'!E27</f>
        <v xml:space="preserve">S </v>
      </c>
      <c r="D27" s="10" t="str">
        <f>'2. Mat Mapa Riesgo Corrupción'!K27</f>
        <v>S</v>
      </c>
      <c r="E27" s="10"/>
      <c r="F27" s="10"/>
      <c r="G27" s="10"/>
      <c r="H27" s="10"/>
      <c r="I27" s="10"/>
    </row>
    <row r="28" spans="2:9" ht="15.75" hidden="1" customHeight="1">
      <c r="B28" s="10" t="str">
        <f>'2. Mat Mapa Riesgo Corrupción'!D28</f>
        <v>T</v>
      </c>
      <c r="C28" s="10" t="str">
        <f>'2. Mat Mapa Riesgo Corrupción'!E28</f>
        <v>T</v>
      </c>
      <c r="D28" s="10" t="str">
        <f>'2. Mat Mapa Riesgo Corrupción'!K28</f>
        <v>T</v>
      </c>
      <c r="E28" s="10"/>
      <c r="F28" s="10"/>
      <c r="G28" s="10"/>
      <c r="H28" s="10"/>
      <c r="I28" s="10"/>
    </row>
    <row r="29" spans="2:9" ht="15.75" hidden="1" customHeight="1">
      <c r="B29" s="10" t="str">
        <f>'2. Mat Mapa Riesgo Corrupción'!D29</f>
        <v>U</v>
      </c>
      <c r="C29" s="10" t="str">
        <f>'2. Mat Mapa Riesgo Corrupción'!E29</f>
        <v>U</v>
      </c>
      <c r="D29" s="10" t="str">
        <f>'2. Mat Mapa Riesgo Corrupción'!K29</f>
        <v>U</v>
      </c>
      <c r="E29" s="10"/>
      <c r="F29" s="10"/>
      <c r="G29" s="10"/>
      <c r="H29" s="10"/>
      <c r="I29" s="10"/>
    </row>
    <row r="30" spans="2:9" ht="15.75" hidden="1" customHeight="1">
      <c r="B30" s="10" t="str">
        <f>'2. Mat Mapa Riesgo Corrupción'!D30</f>
        <v>V</v>
      </c>
      <c r="C30" s="10" t="str">
        <f>'2. Mat Mapa Riesgo Corrupción'!E30</f>
        <v>V</v>
      </c>
      <c r="D30" s="10" t="str">
        <f>'2. Mat Mapa Riesgo Corrupción'!K30</f>
        <v>V</v>
      </c>
      <c r="E30" s="10"/>
      <c r="F30" s="10"/>
      <c r="G30" s="10"/>
      <c r="H30" s="10"/>
      <c r="I30" s="10"/>
    </row>
    <row r="31" spans="2:9" ht="15.75" hidden="1" customHeight="1">
      <c r="B31" s="52" t="str">
        <f>'2. Mat Mapa Riesgo Corrupción'!D31</f>
        <v>W</v>
      </c>
      <c r="C31" s="52" t="str">
        <f>'2. Mat Mapa Riesgo Corrupción'!E31</f>
        <v>W</v>
      </c>
      <c r="D31" s="52" t="str">
        <f>'2. Mat Mapa Riesgo Corrupción'!K31</f>
        <v>W</v>
      </c>
      <c r="E31" s="10"/>
      <c r="F31" s="10"/>
      <c r="G31" s="10"/>
      <c r="H31" s="10"/>
      <c r="I31" s="10"/>
    </row>
    <row r="32" spans="2:9" ht="15.75" hidden="1" customHeight="1">
      <c r="B32" s="52" t="str">
        <f>'2. Mat Mapa Riesgo Corrupción'!D32</f>
        <v>Z</v>
      </c>
      <c r="C32" s="52">
        <f>'2. Mat Mapa Riesgo Corrupción'!E32</f>
        <v>0</v>
      </c>
      <c r="D32" s="52" t="str">
        <f>'2. Mat Mapa Riesgo Corrupción'!K32</f>
        <v>Z</v>
      </c>
      <c r="E32" s="10"/>
      <c r="F32" s="10"/>
      <c r="G32" s="10"/>
      <c r="H32" s="10"/>
      <c r="I32" s="10"/>
    </row>
    <row r="33" spans="2:9" ht="15.75" customHeight="1"/>
    <row r="34" spans="2:9" ht="15.75" customHeight="1">
      <c r="B34" s="80" t="s">
        <v>132</v>
      </c>
      <c r="C34" s="155" t="s">
        <v>133</v>
      </c>
      <c r="D34" s="156"/>
      <c r="E34" s="156"/>
      <c r="F34" s="156"/>
      <c r="G34" s="156"/>
      <c r="H34" s="156"/>
      <c r="I34" s="157"/>
    </row>
    <row r="35" spans="2:9" ht="15.75" customHeight="1">
      <c r="B35" s="79" t="s">
        <v>159</v>
      </c>
      <c r="C35" s="160" t="s">
        <v>134</v>
      </c>
      <c r="D35" s="103"/>
      <c r="E35" s="103"/>
      <c r="F35" s="103"/>
      <c r="G35" s="103"/>
      <c r="H35" s="103"/>
      <c r="I35" s="104"/>
    </row>
    <row r="36" spans="2:9" ht="15.75" customHeight="1">
      <c r="B36" s="79"/>
      <c r="C36" s="158"/>
      <c r="D36" s="132"/>
      <c r="E36" s="132"/>
      <c r="F36" s="132"/>
      <c r="G36" s="132"/>
      <c r="H36" s="132"/>
      <c r="I36" s="159"/>
    </row>
    <row r="37" spans="2:9" ht="15.75" customHeight="1">
      <c r="B37" s="79"/>
      <c r="C37" s="158"/>
      <c r="D37" s="132"/>
      <c r="E37" s="132"/>
      <c r="F37" s="132"/>
      <c r="G37" s="132"/>
      <c r="H37" s="132"/>
      <c r="I37" s="159"/>
    </row>
    <row r="38" spans="2:9" ht="15.75" customHeight="1"/>
    <row r="39" spans="2:9" ht="15.75" customHeight="1"/>
    <row r="40" spans="2:9" ht="15.75" customHeight="1"/>
    <row r="41" spans="2:9" ht="15.75" customHeight="1"/>
    <row r="42" spans="2:9" ht="15.75" customHeight="1"/>
    <row r="43" spans="2:9" ht="15.75" customHeight="1"/>
    <row r="44" spans="2:9" ht="15.75" customHeight="1"/>
    <row r="45" spans="2:9" ht="15.75" customHeight="1"/>
    <row r="46" spans="2:9" ht="15.75" customHeight="1"/>
    <row r="47" spans="2:9" ht="15.75" customHeight="1"/>
    <row r="48" spans="2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2">
    <mergeCell ref="C34:I34"/>
    <mergeCell ref="C37:I37"/>
    <mergeCell ref="C35:I35"/>
    <mergeCell ref="C36:I36"/>
    <mergeCell ref="B1:B3"/>
    <mergeCell ref="H4:I4"/>
    <mergeCell ref="C5:I5"/>
    <mergeCell ref="B7:D7"/>
    <mergeCell ref="E7:F7"/>
    <mergeCell ref="G7:I7"/>
    <mergeCell ref="C1:G3"/>
    <mergeCell ref="H1:H3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Matriz Def Riesgo Corrupción</vt:lpstr>
      <vt:lpstr>2. Mat Mapa Riesgo Corrupción</vt:lpstr>
      <vt:lpstr>2.1 Mecanismo Asig Impacto</vt:lpstr>
      <vt:lpstr>3. Seguimiento Mapa Riesgos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 10</cp:lastModifiedBy>
  <dcterms:created xsi:type="dcterms:W3CDTF">2016-03-05T20:47:34Z</dcterms:created>
  <dcterms:modified xsi:type="dcterms:W3CDTF">2026-06-14T03:31:26Z</dcterms:modified>
</cp:coreProperties>
</file>