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E:\ASESORIAS CONTABLES\2026\IMDER BUGA\PROCEDIMIENTOS\1. Estratégicos\P1. Direccionamiento y Planeación\03.P1. Manuales-Políticas-Planes\Riesgos Financiera\"/>
    </mc:Choice>
  </mc:AlternateContent>
  <xr:revisionPtr revIDLastSave="0" documentId="13_ncr:1_{C9AE0E3A-42AB-4F43-9994-A96C81FC33E2}" xr6:coauthVersionLast="47" xr6:coauthVersionMax="47" xr10:uidLastSave="{00000000-0000-0000-0000-000000000000}"/>
  <bookViews>
    <workbookView xWindow="-108" yWindow="-108" windowWidth="23256" windowHeight="12576" xr2:uid="{00000000-000D-0000-FFFF-FFFF00000000}"/>
  </bookViews>
  <sheets>
    <sheet name="2. Mapa de Riesgos" sheetId="3" r:id="rId1"/>
    <sheet name="Hoja1" sheetId="7" r:id="rId2"/>
  </sheets>
  <definedNames>
    <definedName name="_xlnm.Print_Titles" localSheetId="0">'2. Mapa de Riesgos'!$1:$11</definedName>
  </definedNames>
  <calcPr calcId="191029"/>
</workbook>
</file>

<file path=xl/calcChain.xml><?xml version="1.0" encoding="utf-8"?>
<calcChain xmlns="http://schemas.openxmlformats.org/spreadsheetml/2006/main">
  <c r="AB20" i="3" l="1"/>
  <c r="H22" i="3"/>
  <c r="J22" i="3"/>
  <c r="AA22" i="3" s="1"/>
  <c r="L22" i="3"/>
  <c r="Q22" i="3"/>
  <c r="S22" i="3"/>
  <c r="AB22" i="3"/>
  <c r="Q23" i="3"/>
  <c r="S23" i="3"/>
  <c r="H24" i="3"/>
  <c r="J24" i="3"/>
  <c r="AA24" i="3" s="1"/>
  <c r="L24" i="3"/>
  <c r="Q24" i="3"/>
  <c r="S24" i="3"/>
  <c r="T24" i="3"/>
  <c r="X24" i="3"/>
  <c r="AB24" i="3"/>
  <c r="Q25" i="3"/>
  <c r="S25" i="3"/>
  <c r="T25" i="3" l="1"/>
  <c r="X25" i="3" s="1"/>
  <c r="Z24" i="3" s="1"/>
  <c r="T23" i="3"/>
  <c r="T22" i="3"/>
  <c r="X22" i="3" s="1"/>
  <c r="X23" i="3" s="1"/>
  <c r="Z22" i="3" s="1"/>
  <c r="Y22" i="3" s="1"/>
  <c r="H16" i="3"/>
  <c r="J16" i="3"/>
  <c r="AA16" i="3" s="1"/>
  <c r="L16" i="3"/>
  <c r="Q16" i="3"/>
  <c r="T16" i="3" s="1"/>
  <c r="X16" i="3" s="1"/>
  <c r="X17" i="3" s="1"/>
  <c r="Z16" i="3" s="1"/>
  <c r="S16" i="3"/>
  <c r="AB16" i="3"/>
  <c r="Q17" i="3"/>
  <c r="S17" i="3"/>
  <c r="T17" i="3" s="1"/>
  <c r="H18" i="3"/>
  <c r="J18" i="3"/>
  <c r="L18" i="3"/>
  <c r="Q18" i="3"/>
  <c r="T18" i="3" s="1"/>
  <c r="X18" i="3" s="1"/>
  <c r="S18" i="3"/>
  <c r="AA18" i="3"/>
  <c r="AB18" i="3"/>
  <c r="Q19" i="3"/>
  <c r="S19" i="3"/>
  <c r="H20" i="3"/>
  <c r="J20" i="3"/>
  <c r="AA20" i="3" s="1"/>
  <c r="L20" i="3"/>
  <c r="Q20" i="3"/>
  <c r="T20" i="3" s="1"/>
  <c r="X20" i="3" s="1"/>
  <c r="S20" i="3"/>
  <c r="Q21" i="3"/>
  <c r="S21" i="3"/>
  <c r="AC24" i="3" l="1"/>
  <c r="AD24" i="3" s="1"/>
  <c r="Y24" i="3"/>
  <c r="T19" i="3"/>
  <c r="X19" i="3" s="1"/>
  <c r="Z18" i="3" s="1"/>
  <c r="AC22" i="3"/>
  <c r="AD22" i="3" s="1"/>
  <c r="T21" i="3"/>
  <c r="X21" i="3" s="1"/>
  <c r="Z20" i="3" s="1"/>
  <c r="Y16" i="3"/>
  <c r="AC16" i="3"/>
  <c r="AD16" i="3" s="1"/>
  <c r="S15" i="3"/>
  <c r="Q15" i="3"/>
  <c r="AB14" i="3"/>
  <c r="S14" i="3"/>
  <c r="Q14" i="3"/>
  <c r="L14" i="3"/>
  <c r="J14" i="3"/>
  <c r="AA14" i="3" s="1"/>
  <c r="H14" i="3"/>
  <c r="Y20" i="3" l="1"/>
  <c r="AC20" i="3"/>
  <c r="AD20" i="3" s="1"/>
  <c r="Y18" i="3"/>
  <c r="AC18" i="3"/>
  <c r="AD18" i="3" s="1"/>
  <c r="T15" i="3"/>
  <c r="T14" i="3"/>
  <c r="X14" i="3" s="1"/>
  <c r="X15" i="3" s="1"/>
  <c r="Z14" i="3" s="1"/>
  <c r="Y14" i="3" s="1"/>
  <c r="AB12" i="3"/>
  <c r="Q13" i="3"/>
  <c r="S13" i="3"/>
  <c r="S12" i="3"/>
  <c r="Q12" i="3"/>
  <c r="J12" i="3"/>
  <c r="AA12" i="3" s="1"/>
  <c r="H12" i="3"/>
  <c r="AC14" i="3" l="1"/>
  <c r="AD14" i="3" s="1"/>
  <c r="T13" i="3"/>
  <c r="T12" i="3"/>
  <c r="X12" i="3" s="1"/>
  <c r="L12" i="3"/>
  <c r="X13" i="3" l="1"/>
  <c r="Z12" i="3" s="1"/>
  <c r="AC12" i="3" l="1"/>
  <c r="AD12" i="3" s="1"/>
  <c r="Y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usuario</author>
  </authors>
  <commentList>
    <comment ref="E9" authorId="0" shapeId="0" xr:uid="{6F65A862-040B-43E3-89E6-4A1C00F3B1D4}">
      <text>
        <r>
          <rPr>
            <sz val="9"/>
            <color indexed="81"/>
            <rFont val="Tahoma"/>
            <family val="2"/>
          </rPr>
          <t>La redacción debe iniciar con la frase de POSIBILIDAD DE, con la siguiente estructura:</t>
        </r>
        <r>
          <rPr>
            <b/>
            <sz val="9"/>
            <color indexed="81"/>
            <rFont val="Tahoma"/>
            <family val="2"/>
          </rPr>
          <t xml:space="preserve">
Impacto. ¿Qué?. </t>
        </r>
        <r>
          <rPr>
            <sz val="9"/>
            <color indexed="81"/>
            <rFont val="Tahoma"/>
            <family val="2"/>
          </rPr>
          <t xml:space="preserve"> Las consecuencias que puede ocasionar a la organización la materialización del riesgo.
</t>
        </r>
        <r>
          <rPr>
            <b/>
            <sz val="9"/>
            <color indexed="81"/>
            <rFont val="Tahoma"/>
            <family val="2"/>
          </rPr>
          <t xml:space="preserve">Causa Inmediata. ¿Cómo?. </t>
        </r>
        <r>
          <rPr>
            <sz val="9"/>
            <color indexed="81"/>
            <rFont val="Tahoma"/>
            <family val="2"/>
          </rPr>
          <t>circunstancias o situaciones más evidentes sobre las cuales se presenta el riesgo, las mismas no constituyen la causa principal o base para que se presente el riesgo.</t>
        </r>
        <r>
          <rPr>
            <sz val="9"/>
            <color indexed="81"/>
            <rFont val="Tahoma"/>
            <family val="2"/>
          </rPr>
          <t xml:space="preserve">
</t>
        </r>
        <r>
          <rPr>
            <b/>
            <sz val="9"/>
            <color indexed="81"/>
            <rFont val="Tahoma"/>
            <family val="2"/>
          </rPr>
          <t xml:space="preserve">Causa Raíz. ¿Por qué?. </t>
        </r>
        <r>
          <rPr>
            <sz val="9"/>
            <color indexed="81"/>
            <rFont val="Tahoma"/>
            <family val="2"/>
          </rPr>
          <t>Es la causa principal o básica, corresponden a las razones por la cuales se puede presentar el riesgo, so n la base para la definición de controles en la etapa de valoración del riesgo. Se debe tener en cuenta que para un mismo riesgo puede n existir más de una causa o subcausas que pueden ser analizadas.</t>
        </r>
      </text>
    </comment>
    <comment ref="I9" authorId="0" shapeId="0" xr:uid="{D992C2AD-A98A-43C4-B28A-E48C0DB819DE}">
      <text>
        <r>
          <rPr>
            <sz val="9"/>
            <color indexed="81"/>
            <rFont val="Tahoma"/>
            <family val="2"/>
          </rPr>
          <t xml:space="preserve">Se entiende la posibilidad de ocurrencia del riesgo. Estará asociada a la exposición al riesgo del proceso o actividad que se esté analizando. La probabilidad inherente será el número de veces que se pasa por el punto de riesgo en el periodo de 1 año.
</t>
        </r>
        <r>
          <rPr>
            <b/>
            <sz val="9"/>
            <color indexed="81"/>
            <rFont val="Tahoma"/>
            <family val="2"/>
          </rPr>
          <t>20% Muy Baja.</t>
        </r>
        <r>
          <rPr>
            <sz val="9"/>
            <color indexed="81"/>
            <rFont val="Tahoma"/>
            <family val="2"/>
          </rPr>
          <t xml:space="preserve"> La actividad que conlleva el riesgo se ejecuta como máximo 2 veces por año
</t>
        </r>
        <r>
          <rPr>
            <b/>
            <sz val="9"/>
            <color indexed="81"/>
            <rFont val="Tahoma"/>
            <family val="2"/>
          </rPr>
          <t>40% Baja.</t>
        </r>
        <r>
          <rPr>
            <sz val="9"/>
            <color indexed="81"/>
            <rFont val="Tahoma"/>
            <family val="2"/>
          </rPr>
          <t xml:space="preserve"> La actividad que conlleva el riesgo se ejecuta de 3 a 24 veces por año
</t>
        </r>
        <r>
          <rPr>
            <b/>
            <sz val="9"/>
            <color indexed="81"/>
            <rFont val="Tahoma"/>
            <family val="2"/>
          </rPr>
          <t>60% Media.</t>
        </r>
        <r>
          <rPr>
            <sz val="9"/>
            <color indexed="81"/>
            <rFont val="Tahoma"/>
            <family val="2"/>
          </rPr>
          <t xml:space="preserve"> La actividad que conlleva el riesgo se ejecuta de 24 a 500 veces por año
</t>
        </r>
        <r>
          <rPr>
            <b/>
            <sz val="9"/>
            <color indexed="81"/>
            <rFont val="Tahoma"/>
            <family val="2"/>
          </rPr>
          <t>80% Alta.</t>
        </r>
        <r>
          <rPr>
            <sz val="9"/>
            <color indexed="81"/>
            <rFont val="Tahoma"/>
            <family val="2"/>
          </rPr>
          <t xml:space="preserve"> La actividad que conlleva el riesgo se ejecuta mínimo 500 veces al año y máximo 5000 veces por año
</t>
        </r>
        <r>
          <rPr>
            <b/>
            <sz val="9"/>
            <color indexed="81"/>
            <rFont val="Tahoma"/>
            <family val="2"/>
          </rPr>
          <t>100% Muy Alta.</t>
        </r>
        <r>
          <rPr>
            <sz val="9"/>
            <color indexed="81"/>
            <rFont val="Tahoma"/>
            <family val="2"/>
          </rPr>
          <t xml:space="preserve"> La actividad que conlleva el riesgo se ejecuta más de 5000 veces por año</t>
        </r>
      </text>
    </comment>
    <comment ref="K9" authorId="0" shapeId="0" xr:uid="{CC324C4A-2F53-4132-AA49-DC2E1438F9C8}">
      <text>
        <r>
          <rPr>
            <b/>
            <sz val="9"/>
            <color indexed="81"/>
            <rFont val="Tahoma"/>
            <family val="2"/>
          </rPr>
          <t xml:space="preserve">20 % Leve. Afectación Económica. </t>
        </r>
        <r>
          <rPr>
            <sz val="9"/>
            <color indexed="81"/>
            <rFont val="Tahoma"/>
            <family val="2"/>
          </rPr>
          <t xml:space="preserve">Afectación menor a 10 SMLMV. </t>
        </r>
        <r>
          <rPr>
            <b/>
            <sz val="9"/>
            <color indexed="81"/>
            <rFont val="Tahoma"/>
            <family val="2"/>
          </rPr>
          <t>Reputacional.</t>
        </r>
        <r>
          <rPr>
            <sz val="9"/>
            <color indexed="81"/>
            <rFont val="Tahoma"/>
            <family val="2"/>
          </rPr>
          <t xml:space="preserve"> El riesgo afecta la imagen de algún área de la organización.
</t>
        </r>
        <r>
          <rPr>
            <b/>
            <sz val="9"/>
            <color indexed="81"/>
            <rFont val="Tahoma"/>
            <family val="2"/>
          </rPr>
          <t>40% Menor. Afectación Económica.</t>
        </r>
        <r>
          <rPr>
            <sz val="9"/>
            <color indexed="81"/>
            <rFont val="Tahoma"/>
            <family val="2"/>
          </rPr>
          <t xml:space="preserve"> Entre 10 y 50 SMLMV. </t>
        </r>
        <r>
          <rPr>
            <b/>
            <sz val="9"/>
            <color indexed="81"/>
            <rFont val="Tahoma"/>
            <family val="2"/>
          </rPr>
          <t>Reputacional.</t>
        </r>
        <r>
          <rPr>
            <sz val="9"/>
            <color indexed="81"/>
            <rFont val="Tahoma"/>
            <family val="2"/>
          </rPr>
          <t xml:space="preserve"> El riesgo afecta la imagen de la entidad internamente, de conocimiento general nivel interno, de junta directiva y accionistas y/o de proveedores.
</t>
        </r>
        <r>
          <rPr>
            <b/>
            <sz val="9"/>
            <color indexed="81"/>
            <rFont val="Tahoma"/>
            <family val="2"/>
          </rPr>
          <t>60% Moderado. Afectación Económica.</t>
        </r>
        <r>
          <rPr>
            <sz val="9"/>
            <color indexed="81"/>
            <rFont val="Tahoma"/>
            <family val="2"/>
          </rPr>
          <t xml:space="preserve"> Entre 50 y 100 SMLMV. </t>
        </r>
        <r>
          <rPr>
            <b/>
            <sz val="9"/>
            <color indexed="81"/>
            <rFont val="Tahoma"/>
            <family val="2"/>
          </rPr>
          <t>Reputacional.</t>
        </r>
        <r>
          <rPr>
            <sz val="9"/>
            <color indexed="81"/>
            <rFont val="Tahoma"/>
            <family val="2"/>
          </rPr>
          <t xml:space="preserve"> El riesgo afecta la imagen de la entidad con algunos usuarios de relevancia frente al logro de los objetivos. 
</t>
        </r>
        <r>
          <rPr>
            <b/>
            <sz val="9"/>
            <color indexed="81"/>
            <rFont val="Tahoma"/>
            <family val="2"/>
          </rPr>
          <t>80% Mayor. Afectación Económica.</t>
        </r>
        <r>
          <rPr>
            <sz val="9"/>
            <color indexed="81"/>
            <rFont val="Tahoma"/>
            <family val="2"/>
          </rPr>
          <t xml:space="preserve"> Entre 100 y 500 SMLMV. </t>
        </r>
        <r>
          <rPr>
            <b/>
            <sz val="9"/>
            <color indexed="81"/>
            <rFont val="Tahoma"/>
            <family val="2"/>
          </rPr>
          <t>Reputacional.</t>
        </r>
        <r>
          <rPr>
            <sz val="9"/>
            <color indexed="81"/>
            <rFont val="Tahoma"/>
            <family val="2"/>
          </rPr>
          <t xml:space="preserve"> El riesgo afecta la imagen de la entidad con efecto publicitario sostenido a nivel de sector administrativo, nivel departamental o municipal.
</t>
        </r>
        <r>
          <rPr>
            <b/>
            <sz val="9"/>
            <color indexed="81"/>
            <rFont val="Tahoma"/>
            <family val="2"/>
          </rPr>
          <t>100% Catastrófico. Afectación Económica.</t>
        </r>
        <r>
          <rPr>
            <sz val="9"/>
            <color indexed="81"/>
            <rFont val="Tahoma"/>
            <family val="2"/>
          </rPr>
          <t xml:space="preserve"> Mayor a 500 SMLMV. </t>
        </r>
        <r>
          <rPr>
            <b/>
            <sz val="9"/>
            <color indexed="81"/>
            <rFont val="Tahoma"/>
            <family val="2"/>
          </rPr>
          <t>Reputacional.</t>
        </r>
        <r>
          <rPr>
            <sz val="9"/>
            <color indexed="81"/>
            <rFont val="Tahoma"/>
            <family val="2"/>
          </rPr>
          <t xml:space="preserve"> El riesgo afecta la imagen de la entidad a nivel nacional, con efecto publicitario sostenido a nivel país.</t>
        </r>
      </text>
    </comment>
    <comment ref="M9" authorId="1" shapeId="0" xr:uid="{00000000-0006-0000-0100-000007000000}">
      <text>
        <r>
          <rPr>
            <b/>
            <sz val="9"/>
            <color indexed="81"/>
            <rFont val="Tahoma"/>
            <family val="2"/>
          </rPr>
          <t xml:space="preserve">Controles Preventivos: </t>
        </r>
        <r>
          <rPr>
            <sz val="9"/>
            <color indexed="81"/>
            <rFont val="Tahoma"/>
            <family val="2"/>
          </rPr>
          <t xml:space="preserve">Están diseñados para evitar un evento no deseado en el momento en que se produce. Este tipo de controles intentan evitar la ocurrencia de los riesgos que puedan afectar el cumplimiento de los objetivos.
</t>
        </r>
        <r>
          <rPr>
            <b/>
            <sz val="9"/>
            <color indexed="81"/>
            <rFont val="Tahoma"/>
            <family val="2"/>
          </rPr>
          <t xml:space="preserve">Controles Detectivos: </t>
        </r>
        <r>
          <rPr>
            <sz val="9"/>
            <color indexed="81"/>
            <rFont val="Tahoma"/>
            <family val="2"/>
          </rPr>
          <t xml:space="preserve">Están diseñados para identificar un evento o resultado no previsto después de que se haya producido. Buscan detectar la situación no deseada para que se corrija y se tomen las acciones correspondientes.
</t>
        </r>
      </text>
    </comment>
    <comment ref="N9" authorId="0" shapeId="0" xr:uid="{79942F95-1CFF-4BA2-9D08-7F3C3BCE11E5}">
      <text>
        <r>
          <rPr>
            <b/>
            <sz val="9"/>
            <color indexed="81"/>
            <rFont val="Tahoma"/>
            <family val="2"/>
          </rPr>
          <t>Responsable de ejecutar el control.</t>
        </r>
        <r>
          <rPr>
            <sz val="9"/>
            <color indexed="81"/>
            <rFont val="Tahoma"/>
            <family val="2"/>
          </rPr>
          <t xml:space="preserve"> Identifica el cargo del servidor que ejecuta el control, en caso de que sean controles automáticos se identificará el sistema que realiza la activ idad.
</t>
        </r>
        <r>
          <rPr>
            <b/>
            <sz val="9"/>
            <color indexed="81"/>
            <rFont val="Tahoma"/>
            <family val="2"/>
          </rPr>
          <t>Acción.</t>
        </r>
        <r>
          <rPr>
            <sz val="9"/>
            <color indexed="81"/>
            <rFont val="Tahoma"/>
            <family val="2"/>
          </rPr>
          <t xml:space="preserve"> Se determina mediante verbos que indican la acción que deben realizar como parte del control.
</t>
        </r>
        <r>
          <rPr>
            <b/>
            <sz val="9"/>
            <color indexed="81"/>
            <rFont val="Tahoma"/>
            <family val="2"/>
          </rPr>
          <t>Complemento.</t>
        </r>
        <r>
          <rPr>
            <sz val="9"/>
            <color indexed="81"/>
            <rFont val="Tahoma"/>
            <family val="2"/>
          </rPr>
          <t xml:space="preserve"> Corresponde a los detalles que permiten identificar claramente el objeto del control.
</t>
        </r>
      </text>
    </comment>
    <comment ref="P10" authorId="0" shapeId="0" xr:uid="{63FEC050-20CB-4E72-8DA1-4F92FE597991}">
      <text>
        <r>
          <rPr>
            <b/>
            <sz val="9"/>
            <color indexed="81"/>
            <rFont val="Tahoma"/>
            <family val="2"/>
          </rPr>
          <t xml:space="preserve">Controles Preventivos. </t>
        </r>
        <r>
          <rPr>
            <sz val="9"/>
            <color indexed="81"/>
            <rFont val="Tahoma"/>
            <family val="2"/>
          </rPr>
          <t xml:space="preserve">Va a las causas del riesgo, atacan la probabilidad de ocurrencia del riesgo.
</t>
        </r>
        <r>
          <rPr>
            <b/>
            <sz val="9"/>
            <color indexed="81"/>
            <rFont val="Tahoma"/>
            <family val="2"/>
          </rPr>
          <t xml:space="preserve">Controles Detectivos. </t>
        </r>
        <r>
          <rPr>
            <sz val="9"/>
            <color indexed="81"/>
            <rFont val="Tahoma"/>
            <family val="2"/>
          </rPr>
          <t xml:space="preserve">Detecta que algo ocurre y devuelve el proceso a los controles preventivos, atacan la probabilidad de ocurrencia del riesgo.
</t>
        </r>
        <r>
          <rPr>
            <b/>
            <sz val="9"/>
            <color indexed="81"/>
            <rFont val="Tahoma"/>
            <family val="2"/>
          </rPr>
          <t xml:space="preserve">Controles Correctivos. </t>
        </r>
        <r>
          <rPr>
            <sz val="9"/>
            <color indexed="81"/>
            <rFont val="Tahoma"/>
            <family val="2"/>
          </rPr>
          <t>Atacan el impacto frente a la materialización del riesgo.</t>
        </r>
      </text>
    </comment>
  </commentList>
</comments>
</file>

<file path=xl/sharedStrings.xml><?xml version="1.0" encoding="utf-8"?>
<sst xmlns="http://schemas.openxmlformats.org/spreadsheetml/2006/main" count="257" uniqueCount="127">
  <si>
    <t>Descripción del Riesgo</t>
  </si>
  <si>
    <t>Proceso</t>
  </si>
  <si>
    <t>Identificación del Riesgo</t>
  </si>
  <si>
    <t>Probabilidad</t>
  </si>
  <si>
    <t>Impacto</t>
  </si>
  <si>
    <t>Preventivo</t>
  </si>
  <si>
    <t>Detectivo</t>
  </si>
  <si>
    <t>Correctivo</t>
  </si>
  <si>
    <t>Fuerte</t>
  </si>
  <si>
    <t>Moderado</t>
  </si>
  <si>
    <t>Débil</t>
  </si>
  <si>
    <t>Responsable</t>
  </si>
  <si>
    <t>Acciones</t>
  </si>
  <si>
    <t>Todos los procesos</t>
  </si>
  <si>
    <t>Planeación Municipal</t>
  </si>
  <si>
    <t>Gestión Integral de la Información</t>
  </si>
  <si>
    <t>Gestión de Turismo, Medio Ambiente y Desarrollo Agropecuario</t>
  </si>
  <si>
    <t>Gestión de Salud, Recreación y Deportes</t>
  </si>
  <si>
    <t>Gestión de Obras, Infraestructura y Vivienda</t>
  </si>
  <si>
    <t>Gestión de Gobierno, Seguridad y Convivencia Ciudadana</t>
  </si>
  <si>
    <t>Gestión del Desarrollo Social, Educación y Cultura</t>
  </si>
  <si>
    <t>Gestión de Servicios Administrativos</t>
  </si>
  <si>
    <t>Gestión de Hacienda Pública</t>
  </si>
  <si>
    <t>Gestión del Control Integral</t>
  </si>
  <si>
    <t>Nombre del Proceso</t>
  </si>
  <si>
    <t>Objetivo</t>
  </si>
  <si>
    <t>Referencia</t>
  </si>
  <si>
    <t>Causa Inmediata</t>
  </si>
  <si>
    <t>Causa Raíz</t>
  </si>
  <si>
    <t>Clasificación del Riesgo</t>
  </si>
  <si>
    <t>Frecuencia</t>
  </si>
  <si>
    <t>Probabilidad Inherente</t>
  </si>
  <si>
    <t>Porcentaje</t>
  </si>
  <si>
    <t>Impacto Inherente</t>
  </si>
  <si>
    <t>Zona de Riesgo Inherente</t>
  </si>
  <si>
    <t>Valoración de Riesgo</t>
  </si>
  <si>
    <t>N° de Control</t>
  </si>
  <si>
    <t>Descripción del Control</t>
  </si>
  <si>
    <t>Afectación</t>
  </si>
  <si>
    <t>Atributos</t>
  </si>
  <si>
    <t>Tipo</t>
  </si>
  <si>
    <t>Implementación</t>
  </si>
  <si>
    <t>Calificación</t>
  </si>
  <si>
    <t>Documentación</t>
  </si>
  <si>
    <t>Evidencia</t>
  </si>
  <si>
    <t>Probabilidad Residual (2 controles)</t>
  </si>
  <si>
    <t>Probabilidad Residual Final</t>
  </si>
  <si>
    <t>Impacto Residual Final</t>
  </si>
  <si>
    <t>Zona de Riesgo Final</t>
  </si>
  <si>
    <t>Tratamiento</t>
  </si>
  <si>
    <t>Automático</t>
  </si>
  <si>
    <t>Manual</t>
  </si>
  <si>
    <t>Documentado</t>
  </si>
  <si>
    <t>Sin documentar</t>
  </si>
  <si>
    <t>Continua</t>
  </si>
  <si>
    <t>Aleatoria</t>
  </si>
  <si>
    <t>Con Registro</t>
  </si>
  <si>
    <t>Sin Registro</t>
  </si>
  <si>
    <t>Peso del Tipo de Control</t>
  </si>
  <si>
    <t>Tipo de Control</t>
  </si>
  <si>
    <t>Peso de la Clase de Implementación</t>
  </si>
  <si>
    <t>Plan de Acción</t>
  </si>
  <si>
    <t>Fecha de Implementación</t>
  </si>
  <si>
    <t>Fecha de Seguimiento</t>
  </si>
  <si>
    <t>Seguimiento</t>
  </si>
  <si>
    <t>Estado</t>
  </si>
  <si>
    <t>Ejecución y administración de procesos</t>
  </si>
  <si>
    <t>Fraude externo</t>
  </si>
  <si>
    <t>Fraude interno</t>
  </si>
  <si>
    <t>Fallas tecnológicas</t>
  </si>
  <si>
    <t>Relaciones laborales</t>
  </si>
  <si>
    <t>Usuarios, productos y prácticas</t>
  </si>
  <si>
    <t>Daños a activos fijos/eventos externos</t>
  </si>
  <si>
    <r>
      <t xml:space="preserve">Versión: </t>
    </r>
    <r>
      <rPr>
        <sz val="12"/>
        <color theme="1"/>
        <rFont val="Arial"/>
        <family val="2"/>
      </rPr>
      <t>04</t>
    </r>
  </si>
  <si>
    <t>Documento Controlado</t>
  </si>
  <si>
    <t>Gestión Financiera</t>
  </si>
  <si>
    <t>Desarrollar estrategias orientadas a la administración y asignación de los recursos financieros, garantizando su adecuada  disponibilidad y cumplimiento de metas</t>
  </si>
  <si>
    <t>Posibilidad de que en el cierre fiscal, la ejecución presupuestal no coincida con los saldos del estado del tesoro (Caja y Bancos), debido a que no se hayan registrado pagos en el presupuesto o se hayan girados pagos en más de una ocasión a un empleado, proveedor, contratista o tercero; ocasionando déficit fiscal y hallazgos fiscales por parte de los entes de control.</t>
  </si>
  <si>
    <t xml:space="preserve">Debido a que no se hayan registrado pagos en el presupuesto </t>
  </si>
  <si>
    <t>Giros de pagos en más de una ocasión a un empleado, proveedor, contratista o tercero</t>
  </si>
  <si>
    <t>Déficit fiscal y hallazgos fiscales por parte de los entes de control.</t>
  </si>
  <si>
    <t>1 sola vez en el año</t>
  </si>
  <si>
    <t>Mensualmente se generan ejecuciones presupuestales por parte del técnico de presupuesto y se realizan las conciliaciones bancarias por parte de la contadora, la tesorera alimenta el software con la información requerida para elaborar las conciliaciones, identificando posibles inconsistencias que permitan realizar el respectivo ajuste.</t>
  </si>
  <si>
    <t>Generar las ejecuciones presupuestales por parte del técnico de presupuesto y  realizar las conciliaciones bancarias por parte de la contadora, la tesorera alimenta el software con la información requerida para elaborar las conciliaciones.</t>
  </si>
  <si>
    <t>Técnico de presupuesto, contadora y tesorera</t>
  </si>
  <si>
    <t>Posibilidad de que en el cierre fiscal la situación contable no coincida con la situación financiera o presupuestal, por falta de parametrización de las cuentas contables en las apropiaciones y rubros presupuestales; ocasionando un desconocimiento de un ingreso o un gasto y hallazgos administrativos por parte de los entes de control.</t>
  </si>
  <si>
    <t>Falta de parametrización de las cuentas contables</t>
  </si>
  <si>
    <t>Falta de parametrización en las apropiaciones y rubros presupuestales</t>
  </si>
  <si>
    <t>Ocasionando un desconocimiento de un ingreso o un gasto y hallazgos administrativos por parte de los entes de control.</t>
  </si>
  <si>
    <t>Revisar mensualmente por parte de la contadora la estructura de las apropiaciones y rubros presupuestales para realizar las respectivas parametrizaciones.</t>
  </si>
  <si>
    <t>Revisar por parte de la contadora la estructura de las apropiaciones y rubros presupuestales para realizar las respectivas parametrizaciones.</t>
  </si>
  <si>
    <t>Contadora</t>
  </si>
  <si>
    <t>Posibilidad de que en el cierre fiscal el control interno contable no se lleve a cabo en los tiempos establecidos, por falta de tiempo u organización en la ejecución de las actividades; ocasionando inconsistencias en el reporte de información y hallazgos de tipo administrativo y disciplinario.</t>
  </si>
  <si>
    <t>Por falta de tiempo u organización en la ejecución de las actividades</t>
  </si>
  <si>
    <t>Por falta de organización en la ejecución de las actividades</t>
  </si>
  <si>
    <t>Ocasionando inconsistencias en el reporte de información y hallazgos de tipo administrativo y disciplinario.</t>
  </si>
  <si>
    <t>Programar la reunión de cierre fiscal entre contadora y jefe de control interno como mínimo con ocho (08) días de antelación, así mismo, por parte de la Oficina de Control Interno realizar anualmente la auditoría interna de cierre fiscal dejando el informe y el respectivo plan de mejoramiento llegado el caso.</t>
  </si>
  <si>
    <t>Programar la reunión de cierre fiscal entre contadora y jefe de control interno y realizae por parte de la Oficina de Control Interno la auditoría interna de cierre fiscal dejando el informe y el respectivo plan de mejoramiento llegado el caso.</t>
  </si>
  <si>
    <t>Falta de lectura y apropiación de las metas del POAI</t>
  </si>
  <si>
    <t>Ocasionando el uso ineficaz de los recursos.</t>
  </si>
  <si>
    <t>Por omisión de la tesorera</t>
  </si>
  <si>
    <t>La actividad se realiza de manera mensual</t>
  </si>
  <si>
    <t>El pago de las estampillas se realiza en los primeros diez (10) días de cada mes, los cuales se tienen fijados en el calendario.</t>
  </si>
  <si>
    <t>Tesorera</t>
  </si>
  <si>
    <t>Realización del pago de las estampillas en los 10 primeros días de cada mes.</t>
  </si>
  <si>
    <t>Por olvido de la funcionaria</t>
  </si>
  <si>
    <t>Por fallas en el sistema</t>
  </si>
  <si>
    <t>Tesorera, Contadora y Técnico de Presupuesto</t>
  </si>
  <si>
    <t>MAPA DE RIESGOS POR PROCESO</t>
  </si>
  <si>
    <t xml:space="preserve">Código: </t>
  </si>
  <si>
    <r>
      <t xml:space="preserve">Fecha de aprobación:
</t>
    </r>
    <r>
      <rPr>
        <sz val="12"/>
        <color theme="1"/>
        <rFont val="Arial"/>
        <family val="2"/>
      </rPr>
      <t>Octubre 07 de 2025</t>
    </r>
  </si>
  <si>
    <t>Octubre a Diciembre de 2025</t>
  </si>
  <si>
    <t>Contadora, Director y Jefe de Control Interno</t>
  </si>
  <si>
    <t>Por falta de revisión por parte del Director de las metas del POAI</t>
  </si>
  <si>
    <t>Posibilidad de que se expida un CDP para el proceso contractual que no apunte al cumplimiento de metas y objetivos del Plan de Desarrollo Institucional, por falta de revisión por parte del Director y personal de apoyo de las metas del POAI, ocasionando el uso ineficaz de los recursos.</t>
  </si>
  <si>
    <t>La actividad se realiza mensual</t>
  </si>
  <si>
    <t>En la certificación que expida el Banco de Proyectos, verificar que el objeto solicitado esté acorde a la actividad del PDI que se va a contratar.</t>
  </si>
  <si>
    <t>Director y Personal de Apoyo</t>
  </si>
  <si>
    <t>Multas al Instituto.</t>
  </si>
  <si>
    <t>Posibilidad de que no se efectué el pago de estampillas, por omisión de la tesorera, lo que puede generar multas al Instituto.</t>
  </si>
  <si>
    <t>Posibilidad de que no se efectué el pago de Retención en la Fuente e IVA, por omisión de la tesorera, lo que puede generar multas al Instituto.</t>
  </si>
  <si>
    <t>La actividad se realiza de manera mensual y cuatrimestral</t>
  </si>
  <si>
    <t>El pago de la Retencion en la Fuente se realiza en los primeros 10 días del mes y del IVA los primeros 10 dias del mes siguiente al cuatrimestre a presentar, los cuales se tienen fijados en el calendario.</t>
  </si>
  <si>
    <t>Multas al Instituto y hallazgos por parte de los entes de control.</t>
  </si>
  <si>
    <t>Posibilidad de que se omita la rendición de informes a la Contraloría General de la República, por olvido o fallas en el sistema; generando multas al Instituto y hallazgos por parte de los entes de control.</t>
  </si>
  <si>
    <t>Realización de informes mensuales o trimestrales.</t>
  </si>
  <si>
    <t>Realizar los informes mensuales o trimestrales por parte de tesorería, presupuesto y contadora, los cuales se tienen fijados en el calendario.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</si>
</sst>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color theme="1"/>
      <name val="Calibri"/>
      <family val="2"/>
      <scheme val="minor"/>
    </font>
    <font>
      <b/>
      <sz val="12"/>
      <color theme="1"/>
      <name val="Arial"/>
      <family val="2"/>
    </font>
    <font>
      <b/>
      <sz val="11"/>
      <name val="Arial"/>
      <family val="2"/>
    </font>
    <font>
      <sz val="10"/>
      <color theme="1"/>
      <name val="Arial"/>
      <family val="2"/>
    </font>
    <font>
      <sz val="9"/>
      <color theme="1"/>
      <name val="Arial"/>
      <family val="2"/>
    </font>
    <font>
      <b/>
      <sz val="14"/>
      <color theme="1"/>
      <name val="Arial"/>
      <family val="2"/>
    </font>
    <font>
      <sz val="12"/>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s>
  <borders count="38">
    <border>
      <left/>
      <right/>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auto="1"/>
      </right>
      <top style="thick">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ck">
        <color auto="1"/>
      </bottom>
      <diagonal/>
    </border>
    <border>
      <left style="thin">
        <color auto="1"/>
      </left>
      <right/>
      <top style="thick">
        <color auto="1"/>
      </top>
      <bottom/>
      <diagonal/>
    </border>
    <border>
      <left style="thin">
        <color auto="1"/>
      </left>
      <right/>
      <top/>
      <bottom/>
      <diagonal/>
    </border>
    <border>
      <left style="thick">
        <color auto="1"/>
      </left>
      <right/>
      <top style="thick">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top style="thin">
        <color auto="1"/>
      </top>
      <bottom/>
      <diagonal/>
    </border>
    <border>
      <left/>
      <right/>
      <top/>
      <bottom style="thin">
        <color auto="1"/>
      </bottom>
      <diagonal/>
    </border>
  </borders>
  <cellStyleXfs count="2">
    <xf numFmtId="0" fontId="0" fillId="0" borderId="0"/>
    <xf numFmtId="9" fontId="5" fillId="0" borderId="0" applyFont="0" applyFill="0" applyBorder="0" applyAlignment="0" applyProtection="0"/>
  </cellStyleXfs>
  <cellXfs count="108">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0" xfId="0" applyFont="1"/>
    <xf numFmtId="0" fontId="8" fillId="0" borderId="19" xfId="0" applyFont="1" applyBorder="1" applyAlignment="1" applyProtection="1">
      <alignment horizontal="center" vertical="center" wrapText="1"/>
      <protection locked="0"/>
    </xf>
    <xf numFmtId="0" fontId="8" fillId="0" borderId="19" xfId="0" applyFont="1" applyBorder="1" applyAlignment="1" applyProtection="1">
      <alignment vertical="center"/>
      <protection locked="0"/>
    </xf>
    <xf numFmtId="0" fontId="8" fillId="0" borderId="4" xfId="0" applyFont="1" applyBorder="1" applyAlignment="1" applyProtection="1">
      <alignment horizontal="center" vertical="center" wrapText="1"/>
      <protection locked="0"/>
    </xf>
    <xf numFmtId="0" fontId="8" fillId="0" borderId="4" xfId="0" applyFont="1" applyBorder="1" applyAlignment="1" applyProtection="1">
      <alignment vertical="center"/>
      <protection locked="0"/>
    </xf>
    <xf numFmtId="0" fontId="4" fillId="4" borderId="1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1" applyNumberFormat="1" applyFont="1" applyFill="1" applyBorder="1" applyAlignment="1" applyProtection="1">
      <alignment horizontal="center" vertical="center"/>
    </xf>
    <xf numFmtId="0" fontId="4" fillId="4" borderId="4" xfId="1" applyNumberFormat="1" applyFont="1" applyFill="1" applyBorder="1" applyAlignment="1" applyProtection="1">
      <alignment horizontal="center" vertical="center"/>
    </xf>
    <xf numFmtId="0" fontId="8" fillId="0" borderId="19" xfId="0" applyFont="1" applyBorder="1" applyAlignment="1" applyProtection="1">
      <alignment vertical="center" wrapText="1"/>
      <protection locked="0"/>
    </xf>
    <xf numFmtId="0" fontId="8" fillId="0" borderId="1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4" fillId="4" borderId="19" xfId="0" applyFont="1" applyFill="1" applyBorder="1" applyAlignment="1">
      <alignment horizontal="center" vertical="center"/>
    </xf>
    <xf numFmtId="0" fontId="4" fillId="4" borderId="9" xfId="0" applyFont="1" applyFill="1" applyBorder="1" applyAlignment="1">
      <alignment horizontal="center" vertical="center"/>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8" fillId="0" borderId="33" xfId="0" applyFont="1" applyBorder="1" applyAlignment="1" applyProtection="1">
      <alignment horizontal="left" vertical="center" wrapText="1"/>
      <protection locked="0"/>
    </xf>
    <xf numFmtId="0" fontId="8" fillId="0" borderId="3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3" fillId="0" borderId="1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4" fillId="0" borderId="35" xfId="0" applyFont="1" applyBorder="1" applyAlignment="1">
      <alignment horizontal="center" vertical="center" wrapText="1"/>
    </xf>
    <xf numFmtId="0" fontId="8" fillId="0" borderId="12"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8" fillId="0" borderId="2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4" fillId="4" borderId="12" xfId="0" applyFont="1" applyFill="1" applyBorder="1" applyAlignment="1">
      <alignment horizontal="center" vertical="center"/>
    </xf>
    <xf numFmtId="0" fontId="4" fillId="4" borderId="18" xfId="0" applyFont="1" applyFill="1" applyBorder="1" applyAlignment="1">
      <alignment horizontal="center" vertical="center"/>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4" fillId="2" borderId="1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9" fillId="0" borderId="27"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3" borderId="18" xfId="0" applyFont="1" applyFill="1" applyBorder="1" applyAlignment="1">
      <alignment horizontal="center" vertical="center"/>
    </xf>
    <xf numFmtId="0" fontId="7" fillId="3" borderId="20" xfId="0" applyFont="1" applyFill="1" applyBorder="1" applyAlignment="1">
      <alignment horizontal="center" vertical="center"/>
    </xf>
    <xf numFmtId="0" fontId="4" fillId="2" borderId="4" xfId="0" applyFont="1" applyFill="1" applyBorder="1" applyAlignment="1">
      <alignment horizontal="center" vertical="center" textRotation="90"/>
    </xf>
    <xf numFmtId="0" fontId="4" fillId="2" borderId="7" xfId="0" applyFont="1" applyFill="1" applyBorder="1" applyAlignment="1">
      <alignment horizontal="center" vertical="center" textRotation="90"/>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2" borderId="18" xfId="0" applyFont="1" applyFill="1" applyBorder="1" applyAlignment="1">
      <alignment horizontal="center" vertical="center" textRotation="90" wrapText="1"/>
    </xf>
    <xf numFmtId="0" fontId="4" fillId="2" borderId="20" xfId="0" applyFont="1" applyFill="1" applyBorder="1" applyAlignment="1">
      <alignment horizontal="center" vertical="center" textRotation="90" wrapText="1"/>
    </xf>
    <xf numFmtId="0" fontId="7" fillId="3" borderId="23" xfId="0" applyFont="1" applyFill="1" applyBorder="1" applyAlignment="1">
      <alignment horizontal="center" vertical="center"/>
    </xf>
    <xf numFmtId="0" fontId="7" fillId="3" borderId="1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3" borderId="3"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19" xfId="0" applyFont="1" applyFill="1" applyBorder="1" applyAlignment="1">
      <alignment horizontal="center" vertical="center" textRotation="90"/>
    </xf>
    <xf numFmtId="0" fontId="7" fillId="3" borderId="18" xfId="0" applyFont="1" applyFill="1" applyBorder="1" applyAlignment="1">
      <alignment horizontal="center" vertical="center" textRotation="90"/>
    </xf>
    <xf numFmtId="0" fontId="7" fillId="3" borderId="20" xfId="0" applyFont="1" applyFill="1" applyBorder="1" applyAlignment="1">
      <alignment horizontal="center" vertical="center" textRotation="90"/>
    </xf>
    <xf numFmtId="0" fontId="6" fillId="0" borderId="4" xfId="0" applyFont="1" applyBorder="1" applyAlignment="1">
      <alignment horizontal="left" vertical="center" wrapText="1"/>
    </xf>
    <xf numFmtId="0" fontId="3" fillId="0" borderId="4" xfId="0" applyFont="1" applyBorder="1" applyAlignment="1">
      <alignment horizontal="center"/>
    </xf>
    <xf numFmtId="0" fontId="10" fillId="0" borderId="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center" vertical="center" wrapText="1"/>
    </xf>
    <xf numFmtId="0" fontId="10" fillId="0" borderId="3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7" xfId="0" applyFont="1" applyBorder="1" applyAlignment="1">
      <alignment horizontal="center" vertical="center" wrapText="1"/>
    </xf>
  </cellXfs>
  <cellStyles count="2">
    <cellStyle name="Normal" xfId="0" builtinId="0"/>
    <cellStyle name="Porcentaje" xfId="1" builtinId="5"/>
  </cellStyles>
  <dxfs count="72">
    <dxf>
      <fill>
        <patternFill>
          <bgColor theme="4"/>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rgb="FF00B050"/>
        </patternFill>
      </fill>
    </dxf>
    <dxf>
      <fill>
        <patternFill>
          <bgColor theme="4"/>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theme="4"/>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rgb="FF00B050"/>
        </patternFill>
      </fill>
    </dxf>
    <dxf>
      <fill>
        <patternFill>
          <bgColor theme="4"/>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s>
  <tableStyles count="0" defaultTableStyle="TableStyleMedium2" defaultPivotStyle="PivotStyleLight16"/>
  <colors>
    <mruColors>
      <color rgb="FF99FFCC"/>
      <color rgb="FFFF66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31</xdr:col>
      <xdr:colOff>541867</xdr:colOff>
      <xdr:row>0</xdr:row>
      <xdr:rowOff>220134</xdr:rowOff>
    </xdr:from>
    <xdr:to>
      <xdr:col>33</xdr:col>
      <xdr:colOff>632459</xdr:colOff>
      <xdr:row>2</xdr:row>
      <xdr:rowOff>126615</xdr:rowOff>
    </xdr:to>
    <xdr:pic>
      <xdr:nvPicPr>
        <xdr:cNvPr id="5" name="Imagen 4">
          <a:extLst>
            <a:ext uri="{FF2B5EF4-FFF2-40B4-BE49-F238E27FC236}">
              <a16:creationId xmlns:a16="http://schemas.microsoft.com/office/drawing/2014/main" id="{A6B6F565-95C9-4C1F-9F87-A2EB201AE84C}"/>
            </a:ext>
          </a:extLst>
        </xdr:cNvPr>
        <xdr:cNvPicPr>
          <a:picLocks noChangeAspect="1"/>
        </xdr:cNvPicPr>
      </xdr:nvPicPr>
      <xdr:blipFill>
        <a:blip xmlns:r="http://schemas.openxmlformats.org/officeDocument/2006/relationships" r:embed="rId1"/>
        <a:stretch>
          <a:fillRect/>
        </a:stretch>
      </xdr:blipFill>
      <xdr:spPr>
        <a:xfrm>
          <a:off x="34755667" y="220134"/>
          <a:ext cx="1648459" cy="905548"/>
        </a:xfrm>
        <a:prstGeom prst="rect">
          <a:avLst/>
        </a:prstGeom>
      </xdr:spPr>
    </xdr:pic>
    <xdr:clientData/>
  </xdr:twoCellAnchor>
  <xdr:twoCellAnchor editAs="oneCell">
    <xdr:from>
      <xdr:col>1</xdr:col>
      <xdr:colOff>347134</xdr:colOff>
      <xdr:row>0</xdr:row>
      <xdr:rowOff>0</xdr:rowOff>
    </xdr:from>
    <xdr:to>
      <xdr:col>2</xdr:col>
      <xdr:colOff>755227</xdr:colOff>
      <xdr:row>1</xdr:row>
      <xdr:rowOff>132786</xdr:rowOff>
    </xdr:to>
    <xdr:pic>
      <xdr:nvPicPr>
        <xdr:cNvPr id="6" name="Imagen 5">
          <a:extLst>
            <a:ext uri="{FF2B5EF4-FFF2-40B4-BE49-F238E27FC236}">
              <a16:creationId xmlns:a16="http://schemas.microsoft.com/office/drawing/2014/main" id="{747781AA-0C72-410E-924A-CDCAD8B23BB6}"/>
            </a:ext>
          </a:extLst>
        </xdr:cNvPr>
        <xdr:cNvPicPr>
          <a:picLocks noChangeAspect="1"/>
        </xdr:cNvPicPr>
      </xdr:nvPicPr>
      <xdr:blipFill>
        <a:blip xmlns:r="http://schemas.openxmlformats.org/officeDocument/2006/relationships" r:embed="rId2"/>
        <a:stretch>
          <a:fillRect/>
        </a:stretch>
      </xdr:blipFill>
      <xdr:spPr>
        <a:xfrm>
          <a:off x="592667" y="0"/>
          <a:ext cx="1432560" cy="632319"/>
        </a:xfrm>
        <a:prstGeom prst="rect">
          <a:avLst/>
        </a:prstGeom>
      </xdr:spPr>
    </xdr:pic>
    <xdr:clientData/>
  </xdr:twoCellAnchor>
  <xdr:twoCellAnchor>
    <xdr:from>
      <xdr:col>1</xdr:col>
      <xdr:colOff>25400</xdr:colOff>
      <xdr:row>1</xdr:row>
      <xdr:rowOff>76201</xdr:rowOff>
    </xdr:from>
    <xdr:to>
      <xdr:col>2</xdr:col>
      <xdr:colOff>1233594</xdr:colOff>
      <xdr:row>2</xdr:row>
      <xdr:rowOff>467359</xdr:rowOff>
    </xdr:to>
    <xdr:sp macro="" textlink="">
      <xdr:nvSpPr>
        <xdr:cNvPr id="7" name="CuadroTexto 6">
          <a:extLst>
            <a:ext uri="{FF2B5EF4-FFF2-40B4-BE49-F238E27FC236}">
              <a16:creationId xmlns:a16="http://schemas.microsoft.com/office/drawing/2014/main" id="{E67B67FE-A680-4B2E-92EA-F146F2CBB1CD}"/>
            </a:ext>
          </a:extLst>
        </xdr:cNvPr>
        <xdr:cNvSpPr txBox="1"/>
      </xdr:nvSpPr>
      <xdr:spPr>
        <a:xfrm>
          <a:off x="270933" y="575734"/>
          <a:ext cx="2232661" cy="890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Arial" panose="020B0604020202020204" pitchFamily="34" charset="0"/>
              <a:cs typeface="Arial" panose="020B0604020202020204" pitchFamily="34" charset="0"/>
            </a:rPr>
            <a:t>Instituto</a:t>
          </a:r>
          <a:r>
            <a:rPr lang="es-CO" sz="1100" baseline="0">
              <a:latin typeface="Arial" panose="020B0604020202020204" pitchFamily="34" charset="0"/>
              <a:cs typeface="Arial" panose="020B0604020202020204" pitchFamily="34" charset="0"/>
            </a:rPr>
            <a:t> Municipal del Deporte y la Recreación de Guadalajara de Buga - </a:t>
          </a:r>
          <a:r>
            <a:rPr lang="es-CO" sz="1100" b="1" baseline="0">
              <a:latin typeface="Arial" panose="020B0604020202020204" pitchFamily="34" charset="0"/>
              <a:cs typeface="Arial" panose="020B0604020202020204" pitchFamily="34" charset="0"/>
            </a:rPr>
            <a:t>IMDER BUGA</a:t>
          </a:r>
          <a:endParaRPr lang="es-CO" sz="11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133350</xdr:rowOff>
    </xdr:from>
    <xdr:to>
      <xdr:col>9</xdr:col>
      <xdr:colOff>400050</xdr:colOff>
      <xdr:row>27</xdr:row>
      <xdr:rowOff>133350</xdr:rowOff>
    </xdr:to>
    <xdr:pic>
      <xdr:nvPicPr>
        <xdr:cNvPr id="2" name="Imagen 1">
          <a:extLst>
            <a:ext uri="{FF2B5EF4-FFF2-40B4-BE49-F238E27FC236}">
              <a16:creationId xmlns:a16="http://schemas.microsoft.com/office/drawing/2014/main" id="{E8A0C03D-E53B-4041-8431-E0DBD11D193A}"/>
            </a:ext>
          </a:extLst>
        </xdr:cNvPr>
        <xdr:cNvPicPr>
          <a:picLocks noChangeAspect="1"/>
        </xdr:cNvPicPr>
      </xdr:nvPicPr>
      <xdr:blipFill rotWithShape="1">
        <a:blip xmlns:r="http://schemas.openxmlformats.org/officeDocument/2006/relationships" r:embed="rId1"/>
        <a:srcRect l="23722" t="24222" r="23270" b="8062"/>
        <a:stretch/>
      </xdr:blipFill>
      <xdr:spPr>
        <a:xfrm>
          <a:off x="361950" y="323850"/>
          <a:ext cx="6896100" cy="4953000"/>
        </a:xfrm>
        <a:prstGeom prst="rect">
          <a:avLst/>
        </a:prstGeom>
      </xdr:spPr>
    </xdr:pic>
    <xdr:clientData/>
  </xdr:twoCellAnchor>
  <xdr:twoCellAnchor editAs="oneCell">
    <xdr:from>
      <xdr:col>10</xdr:col>
      <xdr:colOff>254000</xdr:colOff>
      <xdr:row>1</xdr:row>
      <xdr:rowOff>142874</xdr:rowOff>
    </xdr:from>
    <xdr:to>
      <xdr:col>19</xdr:col>
      <xdr:colOff>269875</xdr:colOff>
      <xdr:row>26</xdr:row>
      <xdr:rowOff>174625</xdr:rowOff>
    </xdr:to>
    <xdr:pic>
      <xdr:nvPicPr>
        <xdr:cNvPr id="3" name="Imagen 2">
          <a:extLst>
            <a:ext uri="{FF2B5EF4-FFF2-40B4-BE49-F238E27FC236}">
              <a16:creationId xmlns:a16="http://schemas.microsoft.com/office/drawing/2014/main" id="{1D1A2156-1DC8-4137-AC10-26BFF697EF15}"/>
            </a:ext>
          </a:extLst>
        </xdr:cNvPr>
        <xdr:cNvPicPr>
          <a:picLocks noChangeAspect="1"/>
        </xdr:cNvPicPr>
      </xdr:nvPicPr>
      <xdr:blipFill rotWithShape="1">
        <a:blip xmlns:r="http://schemas.openxmlformats.org/officeDocument/2006/relationships" r:embed="rId2"/>
        <a:srcRect l="23764" t="27401" r="23398" b="7053"/>
        <a:stretch/>
      </xdr:blipFill>
      <xdr:spPr>
        <a:xfrm>
          <a:off x="7874000" y="333374"/>
          <a:ext cx="6873875" cy="47942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4"/>
  <sheetViews>
    <sheetView tabSelected="1" zoomScale="90" zoomScaleNormal="90" workbookViewId="0">
      <selection activeCell="AI3" sqref="AI3:AK3"/>
    </sheetView>
  </sheetViews>
  <sheetFormatPr baseColWidth="10" defaultColWidth="11.44140625" defaultRowHeight="13.8" x14ac:dyDescent="0.25"/>
  <cols>
    <col min="1" max="1" width="3.5546875" style="1" customWidth="1"/>
    <col min="2" max="2" width="14.88671875" style="1" customWidth="1"/>
    <col min="3" max="3" width="21.5546875" style="1" customWidth="1"/>
    <col min="4" max="4" width="16.44140625" style="1" customWidth="1"/>
    <col min="5" max="5" width="25.109375" style="1" customWidth="1"/>
    <col min="6" max="6" width="34.109375" style="1" customWidth="1"/>
    <col min="7" max="7" width="17.44140625" style="1" customWidth="1"/>
    <col min="8" max="8" width="17.6640625" style="1" customWidth="1"/>
    <col min="9" max="9" width="5.6640625" style="1" customWidth="1"/>
    <col min="10" max="10" width="17.6640625" style="1" customWidth="1"/>
    <col min="11" max="11" width="5.6640625" style="1" customWidth="1"/>
    <col min="12" max="12" width="12.6640625" style="1" customWidth="1"/>
    <col min="13" max="13" width="9.6640625" style="1" customWidth="1"/>
    <col min="14" max="14" width="31.44140625" style="1" customWidth="1"/>
    <col min="15" max="15" width="14.33203125" style="1" bestFit="1" customWidth="1"/>
    <col min="16" max="17" width="20.33203125" style="1" customWidth="1"/>
    <col min="18" max="19" width="19.5546875" style="1" customWidth="1"/>
    <col min="20" max="20" width="22" style="1" customWidth="1"/>
    <col min="21" max="21" width="21.33203125" style="1" customWidth="1"/>
    <col min="22" max="23" width="19.44140625" style="1" customWidth="1"/>
    <col min="24" max="24" width="14" style="1" bestFit="1" customWidth="1"/>
    <col min="25" max="25" width="14" style="1" customWidth="1"/>
    <col min="26" max="26" width="5.6640625" style="1" customWidth="1"/>
    <col min="27" max="27" width="14" style="1" customWidth="1"/>
    <col min="28" max="28" width="5.6640625" style="1" customWidth="1"/>
    <col min="29" max="29" width="12.6640625" style="1" customWidth="1"/>
    <col min="30" max="30" width="13" style="1" customWidth="1"/>
    <col min="31" max="31" width="10" style="1" customWidth="1"/>
    <col min="32" max="32" width="8.33203125" style="1" customWidth="1"/>
    <col min="33" max="33" width="14.33203125" style="1" bestFit="1" customWidth="1"/>
    <col min="34" max="35" width="18.6640625" style="1" customWidth="1"/>
    <col min="36" max="36" width="13.44140625" style="1" bestFit="1" customWidth="1"/>
    <col min="37" max="37" width="12.109375" style="1" customWidth="1"/>
    <col min="38" max="16384" width="11.44140625" style="1"/>
  </cols>
  <sheetData>
    <row r="1" spans="1:37" ht="39" customHeight="1" x14ac:dyDescent="0.25">
      <c r="A1" s="100"/>
      <c r="B1" s="100"/>
      <c r="C1" s="100"/>
      <c r="D1" s="101" t="s">
        <v>108</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2"/>
      <c r="AG1" s="102"/>
      <c r="AH1" s="103"/>
      <c r="AI1" s="99" t="s">
        <v>109</v>
      </c>
      <c r="AJ1" s="99"/>
      <c r="AK1" s="99"/>
    </row>
    <row r="2" spans="1:37" ht="39" customHeight="1" x14ac:dyDescent="0.25">
      <c r="A2" s="100"/>
      <c r="B2" s="100"/>
      <c r="C2" s="100"/>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4"/>
      <c r="AG2" s="104"/>
      <c r="AH2" s="105"/>
      <c r="AI2" s="99" t="s">
        <v>73</v>
      </c>
      <c r="AJ2" s="99"/>
      <c r="AK2" s="99"/>
    </row>
    <row r="3" spans="1:37" ht="39" customHeight="1" x14ac:dyDescent="0.25">
      <c r="A3" s="100"/>
      <c r="B3" s="100"/>
      <c r="C3" s="100"/>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6"/>
      <c r="AG3" s="106"/>
      <c r="AH3" s="107"/>
      <c r="AI3" s="99" t="s">
        <v>110</v>
      </c>
      <c r="AJ3" s="99"/>
      <c r="AK3" s="99"/>
    </row>
    <row r="4" spans="1:37" ht="16.5" customHeight="1" thickBot="1" x14ac:dyDescent="0.3">
      <c r="A4" s="2"/>
      <c r="B4" s="2"/>
      <c r="C4" s="2"/>
      <c r="D4" s="3"/>
      <c r="E4" s="4"/>
      <c r="F4" s="4"/>
      <c r="G4" s="4"/>
      <c r="H4" s="4"/>
      <c r="I4" s="4"/>
      <c r="J4" s="4"/>
      <c r="K4" s="4"/>
      <c r="L4" s="4"/>
      <c r="M4" s="4"/>
      <c r="N4" s="4"/>
      <c r="O4" s="4"/>
      <c r="P4" s="4"/>
      <c r="Q4" s="4"/>
      <c r="R4" s="4"/>
      <c r="S4" s="4"/>
      <c r="T4" s="4"/>
      <c r="U4" s="4"/>
      <c r="V4" s="4"/>
      <c r="W4" s="4"/>
      <c r="X4" s="4"/>
      <c r="Y4" s="4"/>
      <c r="Z4" s="4"/>
      <c r="AA4" s="4"/>
      <c r="AB4" s="4"/>
      <c r="AC4" s="4"/>
      <c r="AD4" s="4"/>
      <c r="AE4" s="3"/>
      <c r="AF4" s="3"/>
      <c r="AG4" s="3"/>
      <c r="AH4" s="3"/>
      <c r="AI4" s="33" t="s">
        <v>74</v>
      </c>
      <c r="AJ4" s="33"/>
      <c r="AK4" s="33"/>
    </row>
    <row r="5" spans="1:37" ht="17.25" customHeight="1" x14ac:dyDescent="0.25">
      <c r="A5" s="56" t="s">
        <v>24</v>
      </c>
      <c r="B5" s="57"/>
      <c r="C5" s="57"/>
      <c r="D5" s="57"/>
      <c r="E5" s="60" t="s">
        <v>75</v>
      </c>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1"/>
    </row>
    <row r="6" spans="1:37" ht="17.25" customHeight="1" thickBot="1" x14ac:dyDescent="0.3">
      <c r="A6" s="58" t="s">
        <v>25</v>
      </c>
      <c r="B6" s="59"/>
      <c r="C6" s="59"/>
      <c r="D6" s="59"/>
      <c r="E6" s="62" t="s">
        <v>76</v>
      </c>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3"/>
    </row>
    <row r="7" spans="1:37" ht="17.25" customHeight="1" thickBot="1" x14ac:dyDescent="0.3"/>
    <row r="8" spans="1:37" ht="14.4" thickTop="1" x14ac:dyDescent="0.25">
      <c r="A8" s="88" t="s">
        <v>2</v>
      </c>
      <c r="B8" s="89"/>
      <c r="C8" s="89"/>
      <c r="D8" s="89"/>
      <c r="E8" s="89"/>
      <c r="F8" s="89"/>
      <c r="G8" s="89"/>
      <c r="H8" s="89"/>
      <c r="I8" s="89"/>
      <c r="J8" s="89"/>
      <c r="K8" s="89"/>
      <c r="L8" s="89"/>
      <c r="M8" s="81" t="s">
        <v>35</v>
      </c>
      <c r="N8" s="82"/>
      <c r="O8" s="82"/>
      <c r="P8" s="82"/>
      <c r="Q8" s="82"/>
      <c r="R8" s="82"/>
      <c r="S8" s="82"/>
      <c r="T8" s="82"/>
      <c r="U8" s="82"/>
      <c r="V8" s="82"/>
      <c r="W8" s="82"/>
      <c r="X8" s="82"/>
      <c r="Y8" s="82"/>
      <c r="Z8" s="82"/>
      <c r="AA8" s="82"/>
      <c r="AB8" s="82"/>
      <c r="AC8" s="82"/>
      <c r="AD8" s="83"/>
      <c r="AE8" s="76" t="s">
        <v>61</v>
      </c>
      <c r="AF8" s="76"/>
      <c r="AG8" s="76"/>
      <c r="AH8" s="76"/>
      <c r="AI8" s="77"/>
      <c r="AJ8" s="77"/>
      <c r="AK8" s="78"/>
    </row>
    <row r="9" spans="1:37" ht="15.75" customHeight="1" x14ac:dyDescent="0.25">
      <c r="A9" s="92" t="s">
        <v>26</v>
      </c>
      <c r="B9" s="94" t="s">
        <v>4</v>
      </c>
      <c r="C9" s="72" t="s">
        <v>27</v>
      </c>
      <c r="D9" s="53" t="s">
        <v>28</v>
      </c>
      <c r="E9" s="94" t="s">
        <v>0</v>
      </c>
      <c r="F9" s="72" t="s">
        <v>29</v>
      </c>
      <c r="G9" s="53" t="s">
        <v>30</v>
      </c>
      <c r="H9" s="53" t="s">
        <v>31</v>
      </c>
      <c r="I9" s="96" t="s">
        <v>32</v>
      </c>
      <c r="J9" s="53" t="s">
        <v>33</v>
      </c>
      <c r="K9" s="96" t="s">
        <v>32</v>
      </c>
      <c r="L9" s="53" t="s">
        <v>34</v>
      </c>
      <c r="M9" s="70" t="s">
        <v>36</v>
      </c>
      <c r="N9" s="90" t="s">
        <v>37</v>
      </c>
      <c r="O9" s="51" t="s">
        <v>38</v>
      </c>
      <c r="P9" s="48" t="s">
        <v>39</v>
      </c>
      <c r="Q9" s="49"/>
      <c r="R9" s="49"/>
      <c r="S9" s="49"/>
      <c r="T9" s="49"/>
      <c r="U9" s="49"/>
      <c r="V9" s="49"/>
      <c r="W9" s="50"/>
      <c r="X9" s="51" t="s">
        <v>45</v>
      </c>
      <c r="Y9" s="51" t="s">
        <v>46</v>
      </c>
      <c r="Z9" s="85" t="s">
        <v>32</v>
      </c>
      <c r="AA9" s="51" t="s">
        <v>47</v>
      </c>
      <c r="AB9" s="85" t="s">
        <v>32</v>
      </c>
      <c r="AC9" s="51" t="s">
        <v>48</v>
      </c>
      <c r="AD9" s="51" t="s">
        <v>49</v>
      </c>
      <c r="AE9" s="66" t="s">
        <v>12</v>
      </c>
      <c r="AF9" s="66"/>
      <c r="AG9" s="66" t="s">
        <v>11</v>
      </c>
      <c r="AH9" s="64" t="s">
        <v>62</v>
      </c>
      <c r="AI9" s="64" t="s">
        <v>63</v>
      </c>
      <c r="AJ9" s="66" t="s">
        <v>64</v>
      </c>
      <c r="AK9" s="79" t="s">
        <v>65</v>
      </c>
    </row>
    <row r="10" spans="1:37" ht="51" customHeight="1" x14ac:dyDescent="0.25">
      <c r="A10" s="92"/>
      <c r="B10" s="94"/>
      <c r="C10" s="72"/>
      <c r="D10" s="54"/>
      <c r="E10" s="94"/>
      <c r="F10" s="72"/>
      <c r="G10" s="68"/>
      <c r="H10" s="68"/>
      <c r="I10" s="97"/>
      <c r="J10" s="68"/>
      <c r="K10" s="97"/>
      <c r="L10" s="54"/>
      <c r="M10" s="70"/>
      <c r="N10" s="90"/>
      <c r="O10" s="84"/>
      <c r="P10" s="51" t="s">
        <v>59</v>
      </c>
      <c r="Q10" s="51" t="s">
        <v>58</v>
      </c>
      <c r="R10" s="51" t="s">
        <v>41</v>
      </c>
      <c r="S10" s="51" t="s">
        <v>60</v>
      </c>
      <c r="T10" s="51" t="s">
        <v>42</v>
      </c>
      <c r="U10" s="51" t="s">
        <v>43</v>
      </c>
      <c r="V10" s="51" t="s">
        <v>30</v>
      </c>
      <c r="W10" s="51" t="s">
        <v>44</v>
      </c>
      <c r="X10" s="84"/>
      <c r="Y10" s="84"/>
      <c r="Z10" s="86"/>
      <c r="AA10" s="84"/>
      <c r="AB10" s="86"/>
      <c r="AC10" s="84"/>
      <c r="AD10" s="84"/>
      <c r="AE10" s="66"/>
      <c r="AF10" s="66"/>
      <c r="AG10" s="66"/>
      <c r="AH10" s="64"/>
      <c r="AI10" s="64"/>
      <c r="AJ10" s="66"/>
      <c r="AK10" s="79"/>
    </row>
    <row r="11" spans="1:37" ht="14.4" thickBot="1" x14ac:dyDescent="0.3">
      <c r="A11" s="93"/>
      <c r="B11" s="95"/>
      <c r="C11" s="73"/>
      <c r="D11" s="55"/>
      <c r="E11" s="95"/>
      <c r="F11" s="73"/>
      <c r="G11" s="69"/>
      <c r="H11" s="69"/>
      <c r="I11" s="98"/>
      <c r="J11" s="69"/>
      <c r="K11" s="98"/>
      <c r="L11" s="55"/>
      <c r="M11" s="71"/>
      <c r="N11" s="91"/>
      <c r="O11" s="52"/>
      <c r="P11" s="52"/>
      <c r="Q11" s="52"/>
      <c r="R11" s="52"/>
      <c r="S11" s="52"/>
      <c r="T11" s="52"/>
      <c r="U11" s="52"/>
      <c r="V11" s="52"/>
      <c r="W11" s="52"/>
      <c r="X11" s="52"/>
      <c r="Y11" s="52"/>
      <c r="Z11" s="87"/>
      <c r="AA11" s="52"/>
      <c r="AB11" s="87"/>
      <c r="AC11" s="52"/>
      <c r="AD11" s="52"/>
      <c r="AE11" s="67"/>
      <c r="AF11" s="67"/>
      <c r="AG11" s="67"/>
      <c r="AH11" s="65"/>
      <c r="AI11" s="65"/>
      <c r="AJ11" s="67"/>
      <c r="AK11" s="80"/>
    </row>
    <row r="12" spans="1:37" ht="200.25" customHeight="1" thickTop="1" x14ac:dyDescent="0.25">
      <c r="A12" s="74">
        <v>1</v>
      </c>
      <c r="B12" s="34" t="s">
        <v>80</v>
      </c>
      <c r="C12" s="34" t="s">
        <v>79</v>
      </c>
      <c r="D12" s="34" t="s">
        <v>78</v>
      </c>
      <c r="E12" s="34" t="s">
        <v>77</v>
      </c>
      <c r="F12" s="34" t="s">
        <v>68</v>
      </c>
      <c r="G12" s="34" t="s">
        <v>81</v>
      </c>
      <c r="H12" s="40" t="str">
        <f>IF(I12=20,"Muy Baja",IF(I12=40,"Baja",IF(I12=60,"Media",IF(I12=80,"Alta",IF(I12=100,"Muy Alta")))))</f>
        <v>Muy Baja</v>
      </c>
      <c r="I12" s="46">
        <v>20</v>
      </c>
      <c r="J12" s="40" t="str">
        <f>IF(K12=20,"Leve",IF(K12=40,"Menor",IF(K12=60,"Moderado",IF(K12=80,"Mayor",IF(K12=100,"Catastrófico")))))</f>
        <v>Leve</v>
      </c>
      <c r="K12" s="46">
        <v>20</v>
      </c>
      <c r="L12" s="44" t="str">
        <f>IF(AND(I12=20,K12=20),"Bajo",IF(AND(I12=40,K12=20),"Bajo",IF(AND(I12=60,K12=20),"Moderado",IF(AND(I12=80,K12=20),"Moderado",IF(AND(I12=100,K12=20),"Alto",IF(AND(I12=20,K12=40),"Bajo",IF(AND(I12=40,K12=40),"Moderado",IF(AND(I12=60,K12=40),"Moderado",IF(AND(I12=80,K12=40),"Moderado",IF(AND(I12=100,K12=40),"Alto",IF(AND(I12=20,K12=60),"Moderado",IF(AND(I12=40,K12=60),"Moderado",IF(AND(I12=60,K12=60),"Moderado",IF(AND(I12=80,K12=60),"Alto",IF(AND(I12=100,K12=60),"Alto",IF(AND(I12=20,K12=80),"Alto",IF(AND(I12=40,K12=80),"Alto",IF(AND(I12=60,K12=80),"Alto",IF(AND(I12=80,K12=80),"Alto",IF(AND(I12=100,K12=80),"Alto",IF(AND(I12=20,K12=100),"Extremo",IF(AND(I12=40,K12=100),"Extremo",IF(AND(I12=60,K12=100),"Extremo",IF(AND(I12=80,K12=100),"Extremo",IF(AND(I12=100,K12=100),"Extremo")))))))))))))))))))))))))</f>
        <v>Bajo</v>
      </c>
      <c r="M12" s="8">
        <v>1</v>
      </c>
      <c r="N12" s="16" t="s">
        <v>82</v>
      </c>
      <c r="O12" s="5" t="s">
        <v>3</v>
      </c>
      <c r="P12" s="5" t="s">
        <v>5</v>
      </c>
      <c r="Q12" s="12">
        <f>IF(P12="Preventivo",25,IF(P12="Detectivo",15,IF(P12="Correctivo",10," ")))</f>
        <v>25</v>
      </c>
      <c r="R12" s="5" t="s">
        <v>51</v>
      </c>
      <c r="S12" s="12">
        <f>IF(R12="Automático",25,IF(R12="Manual",15," "))</f>
        <v>15</v>
      </c>
      <c r="T12" s="12">
        <f>IFERROR(Q12+S12," ")</f>
        <v>40</v>
      </c>
      <c r="U12" s="5" t="s">
        <v>52</v>
      </c>
      <c r="V12" s="5" t="s">
        <v>54</v>
      </c>
      <c r="W12" s="5" t="s">
        <v>56</v>
      </c>
      <c r="X12" s="14">
        <f>IFERROR(I12-(I12*T12)/100," ")</f>
        <v>12</v>
      </c>
      <c r="Y12" s="40" t="str">
        <f>IF(Z12&lt;=20,"Muy Baja",IF(Z12&lt;=40,"Baja",IF(Z12&lt;=60,"Media",IF(Z12&lt;=80,"Alta",IF(Z12&lt;=100,"Muy Alta"," ")))))</f>
        <v>Muy Baja</v>
      </c>
      <c r="Z12" s="42">
        <f>X13</f>
        <v>6</v>
      </c>
      <c r="AA12" s="40" t="str">
        <f>J12</f>
        <v>Leve</v>
      </c>
      <c r="AB12" s="42">
        <f>K12</f>
        <v>20</v>
      </c>
      <c r="AC12" s="44" t="str">
        <f>IF(AND(Z12&lt;=20,AB12=20),"Bajo",IF(AND(Z12=40,AB12=20),"Bajo",IF(AND(Z12=60,AB12=20),"Moderado",IF(AND(Z12=80,AB12=20),"Moderado",IF(AND(Z12=100,AB12=20),"Alto",IF(AND(Z12&lt;=20,AB12=40),"Bajo",IF(AND(Z12=40,AB12=40),"Moderado",IF(AND(Z12=60,AB12=40),"Moderado",IF(AND(Z12=80,AB12=40),"Moderado",IF(AND(Z12=100,AB12=40),"Alto",IF(AND(Z12&lt;=20,AB12=60),"Moderado",IF(AND(Z12=40,AB12=60),"Moderado",IF(AND(Z12=60,AB12=60),"Moderado",IF(AND(Z12=80,AB12=60),"Alto",IF(AND(Z12=100,AB12=60),"Alto",IF(AND(Z12&lt;=20,AB12=80),"Alto",IF(AND(Z12=40,AB12=80),"Alto",IF(AND(Z12=60,AB12=80),"Alto",IF(AND(Z12=80,AB12=80),"Alto",IF(AND(Z12=100,AB12=80),"Alto",IF(AND(Z12&lt;=20,AB12=100),"Extremo",IF(AND(Z12=40,AB12=100),"Extremo",IF(AND(Z12=60,AB12=100),"Extremo",IF(AND(Z12=80,AB12=100),"Extremo",IF(AND(Z12=100,AB12=100),"Extremo")))))))))))))))))))))))))</f>
        <v>Bajo</v>
      </c>
      <c r="AD12" s="40" t="str">
        <f>IF(AC12="Bajo","Aceptar el Riesgo",IF(AC12="Moderado","Reducir el Riesgo",IF(AC12="Alto","Reducir el Riesgo",IF(AC12="Extremo","Evitar el Riesgo"))))</f>
        <v>Aceptar el Riesgo</v>
      </c>
      <c r="AE12" s="36" t="s">
        <v>83</v>
      </c>
      <c r="AF12" s="37"/>
      <c r="AG12" s="34" t="s">
        <v>84</v>
      </c>
      <c r="AH12" s="34" t="s">
        <v>111</v>
      </c>
      <c r="AI12" s="34" t="s">
        <v>111</v>
      </c>
      <c r="AJ12" s="34"/>
      <c r="AK12" s="34"/>
    </row>
    <row r="13" spans="1:37" x14ac:dyDescent="0.25">
      <c r="A13" s="75"/>
      <c r="B13" s="35"/>
      <c r="C13" s="35"/>
      <c r="D13" s="35"/>
      <c r="E13" s="35"/>
      <c r="F13" s="35"/>
      <c r="G13" s="35"/>
      <c r="H13" s="41"/>
      <c r="I13" s="47"/>
      <c r="J13" s="41"/>
      <c r="K13" s="47"/>
      <c r="L13" s="45"/>
      <c r="M13" s="8">
        <v>2</v>
      </c>
      <c r="N13" s="9"/>
      <c r="O13" s="5" t="s">
        <v>3</v>
      </c>
      <c r="P13" s="5" t="s">
        <v>5</v>
      </c>
      <c r="Q13" s="12">
        <f t="shared" ref="Q13" si="0">IF(P13="Preventivo",25,IF(P13="Detectivo",15,IF(P13="Correctivo",10," ")))</f>
        <v>25</v>
      </c>
      <c r="R13" s="5" t="s">
        <v>50</v>
      </c>
      <c r="S13" s="12">
        <f t="shared" ref="S13" si="1">IF(R13="Automático",25,IF(R13="Manual",15," "))</f>
        <v>25</v>
      </c>
      <c r="T13" s="12">
        <f t="shared" ref="T13" si="2">IFERROR(Q13+S13," ")</f>
        <v>50</v>
      </c>
      <c r="U13" s="5" t="s">
        <v>52</v>
      </c>
      <c r="V13" s="5" t="s">
        <v>54</v>
      </c>
      <c r="W13" s="5" t="s">
        <v>56</v>
      </c>
      <c r="X13" s="14">
        <f>IFERROR(X12-(X12*T13)/100," ")</f>
        <v>6</v>
      </c>
      <c r="Y13" s="41"/>
      <c r="Z13" s="43"/>
      <c r="AA13" s="41"/>
      <c r="AB13" s="43"/>
      <c r="AC13" s="45"/>
      <c r="AD13" s="41"/>
      <c r="AE13" s="38"/>
      <c r="AF13" s="39"/>
      <c r="AG13" s="35"/>
      <c r="AH13" s="35"/>
      <c r="AI13" s="35"/>
      <c r="AJ13" s="35"/>
      <c r="AK13" s="35"/>
    </row>
    <row r="14" spans="1:37" ht="200.25" customHeight="1" x14ac:dyDescent="0.25">
      <c r="A14" s="31">
        <v>2</v>
      </c>
      <c r="B14" s="17" t="s">
        <v>88</v>
      </c>
      <c r="C14" s="17" t="s">
        <v>87</v>
      </c>
      <c r="D14" s="17" t="s">
        <v>86</v>
      </c>
      <c r="E14" s="17" t="s">
        <v>85</v>
      </c>
      <c r="F14" s="17" t="s">
        <v>66</v>
      </c>
      <c r="G14" s="17" t="s">
        <v>81</v>
      </c>
      <c r="H14" s="19" t="str">
        <f>IF(I14=20,"Muy Baja",IF(I14=40,"Baja",IF(I14=60,"Media",IF(I14=80,"Alta",IF(I14=100,"Muy Alta")))))</f>
        <v>Muy Baja</v>
      </c>
      <c r="I14" s="29">
        <v>20</v>
      </c>
      <c r="J14" s="19" t="str">
        <f>IF(K14=20,"Leve",IF(K14=40,"Menor",IF(K14=60,"Moderado",IF(K14=80,"Mayor",IF(K14=100,"Catastrófico")))))</f>
        <v>Leve</v>
      </c>
      <c r="K14" s="29">
        <v>20</v>
      </c>
      <c r="L14" s="23" t="str">
        <f>IF(AND(I14=20,K14=20),"Bajo",IF(AND(I14=40,K14=20),"Bajo",IF(AND(I14=60,K14=20),"Moderado",IF(AND(I14=80,K14=20),"Moderado",IF(AND(I14=100,K14=20),"Alto",IF(AND(I14=20,K14=40),"Bajo",IF(AND(I14=40,K14=40),"Moderado",IF(AND(I14=60,K14=40),"Moderado",IF(AND(I14=80,K14=40),"Moderado",IF(AND(I14=100,K14=40),"Alto",IF(AND(I14=20,K14=60),"Moderado",IF(AND(I14=40,K14=60),"Moderado",IF(AND(I14=60,K14=60),"Moderado",IF(AND(I14=80,K14=60),"Alto",IF(AND(I14=100,K14=60),"Alto",IF(AND(I14=20,K14=80),"Alto",IF(AND(I14=40,K14=80),"Alto",IF(AND(I14=60,K14=80),"Alto",IF(AND(I14=80,K14=80),"Alto",IF(AND(I14=100,K14=80),"Alto",IF(AND(I14=20,K14=100),"Extremo",IF(AND(I14=40,K14=100),"Extremo",IF(AND(I14=60,K14=100),"Extremo",IF(AND(I14=80,K14=100),"Extremo",IF(AND(I14=100,K14=100),"Extremo")))))))))))))))))))))))))</f>
        <v>Bajo</v>
      </c>
      <c r="M14" s="8">
        <v>1</v>
      </c>
      <c r="N14" s="16" t="s">
        <v>89</v>
      </c>
      <c r="O14" s="5" t="s">
        <v>3</v>
      </c>
      <c r="P14" s="5" t="s">
        <v>5</v>
      </c>
      <c r="Q14" s="12">
        <f>IF(P14="Preventivo",25,IF(P14="Detectivo",15,IF(P14="Correctivo",10," ")))</f>
        <v>25</v>
      </c>
      <c r="R14" s="5" t="s">
        <v>50</v>
      </c>
      <c r="S14" s="12">
        <f>IF(R14="Automático",25,IF(R14="Manual",15," "))</f>
        <v>25</v>
      </c>
      <c r="T14" s="12">
        <f>IFERROR(Q14+S14," ")</f>
        <v>50</v>
      </c>
      <c r="U14" s="5" t="s">
        <v>52</v>
      </c>
      <c r="V14" s="5" t="s">
        <v>54</v>
      </c>
      <c r="W14" s="5" t="s">
        <v>56</v>
      </c>
      <c r="X14" s="14">
        <f>IFERROR(I14-(I14*T14)/100," ")</f>
        <v>10</v>
      </c>
      <c r="Y14" s="19" t="str">
        <f>IF(Z14&lt;=20,"Muy Baja",IF(Z14&lt;=40,"Baja",IF(Z14&lt;=60,"Media",IF(Z14&lt;=80,"Alta",IF(Z14&lt;=100,"Muy Alta"," ")))))</f>
        <v>Muy Baja</v>
      </c>
      <c r="Z14" s="21">
        <f>X15</f>
        <v>5</v>
      </c>
      <c r="AA14" s="19" t="str">
        <f>J14</f>
        <v>Leve</v>
      </c>
      <c r="AB14" s="21">
        <f>K14</f>
        <v>20</v>
      </c>
      <c r="AC14" s="23" t="str">
        <f>IF(AND(Z14&lt;=20,AB14=20),"Bajo",IF(AND(Z14=40,AB14=20),"Bajo",IF(AND(Z14=60,AB14=20),"Moderado",IF(AND(Z14=80,AB14=20),"Moderado",IF(AND(Z14=100,AB14=20),"Alto",IF(AND(Z14&lt;=20,AB14=40),"Bajo",IF(AND(Z14=40,AB14=40),"Moderado",IF(AND(Z14=60,AB14=40),"Moderado",IF(AND(Z14=80,AB14=40),"Moderado",IF(AND(Z14=100,AB14=40),"Alto",IF(AND(Z14&lt;=20,AB14=60),"Moderado",IF(AND(Z14=40,AB14=60),"Moderado",IF(AND(Z14=60,AB14=60),"Moderado",IF(AND(Z14=80,AB14=60),"Alto",IF(AND(Z14=100,AB14=60),"Alto",IF(AND(Z14&lt;=20,AB14=80),"Alto",IF(AND(Z14=40,AB14=80),"Alto",IF(AND(Z14=60,AB14=80),"Alto",IF(AND(Z14=80,AB14=80),"Alto",IF(AND(Z14=100,AB14=80),"Alto",IF(AND(Z14&lt;=20,AB14=100),"Extremo",IF(AND(Z14=40,AB14=100),"Extremo",IF(AND(Z14=60,AB14=100),"Extremo",IF(AND(Z14=80,AB14=100),"Extremo",IF(AND(Z14=100,AB14=100),"Extremo")))))))))))))))))))))))))</f>
        <v>Bajo</v>
      </c>
      <c r="AD14" s="19" t="str">
        <f>IF(AC14="Bajo","Aceptar el Riesgo",IF(AC14="Moderado","Reducir el Riesgo",IF(AC14="Alto","Reducir el Riesgo",IF(AC14="Extremo","Evitar el Riesgo"))))</f>
        <v>Aceptar el Riesgo</v>
      </c>
      <c r="AE14" s="25" t="s">
        <v>90</v>
      </c>
      <c r="AF14" s="26"/>
      <c r="AG14" s="17" t="s">
        <v>91</v>
      </c>
      <c r="AH14" s="17" t="s">
        <v>111</v>
      </c>
      <c r="AI14" s="17" t="s">
        <v>111</v>
      </c>
      <c r="AJ14" s="17"/>
      <c r="AK14" s="17"/>
    </row>
    <row r="15" spans="1:37" x14ac:dyDescent="0.25">
      <c r="A15" s="32"/>
      <c r="B15" s="18"/>
      <c r="C15" s="18"/>
      <c r="D15" s="18"/>
      <c r="E15" s="18"/>
      <c r="F15" s="18"/>
      <c r="G15" s="18"/>
      <c r="H15" s="20"/>
      <c r="I15" s="30"/>
      <c r="J15" s="20"/>
      <c r="K15" s="30"/>
      <c r="L15" s="24"/>
      <c r="M15" s="10">
        <v>2</v>
      </c>
      <c r="N15" s="11"/>
      <c r="O15" s="6" t="s">
        <v>3</v>
      </c>
      <c r="P15" s="6" t="s">
        <v>5</v>
      </c>
      <c r="Q15" s="13">
        <f t="shared" ref="Q15:Q16" si="3">IF(P15="Preventivo",25,IF(P15="Detectivo",15,IF(P15="Correctivo",10," ")))</f>
        <v>25</v>
      </c>
      <c r="R15" s="6" t="s">
        <v>50</v>
      </c>
      <c r="S15" s="13">
        <f t="shared" ref="S15:S16" si="4">IF(R15="Automático",25,IF(R15="Manual",15," "))</f>
        <v>25</v>
      </c>
      <c r="T15" s="13">
        <f t="shared" ref="T15:T16" si="5">IFERROR(Q15+S15," ")</f>
        <v>50</v>
      </c>
      <c r="U15" s="6" t="s">
        <v>52</v>
      </c>
      <c r="V15" s="6" t="s">
        <v>54</v>
      </c>
      <c r="W15" s="6" t="s">
        <v>56</v>
      </c>
      <c r="X15" s="15">
        <f>IFERROR(X14-(X14*T15)/100," ")</f>
        <v>5</v>
      </c>
      <c r="Y15" s="20"/>
      <c r="Z15" s="22"/>
      <c r="AA15" s="20"/>
      <c r="AB15" s="22"/>
      <c r="AC15" s="24"/>
      <c r="AD15" s="20"/>
      <c r="AE15" s="27"/>
      <c r="AF15" s="28"/>
      <c r="AG15" s="18"/>
      <c r="AH15" s="18"/>
      <c r="AI15" s="18"/>
      <c r="AJ15" s="18"/>
      <c r="AK15" s="18"/>
    </row>
    <row r="16" spans="1:37" ht="173.25" customHeight="1" x14ac:dyDescent="0.25">
      <c r="A16" s="31">
        <v>3</v>
      </c>
      <c r="B16" s="17" t="s">
        <v>95</v>
      </c>
      <c r="C16" s="17" t="s">
        <v>93</v>
      </c>
      <c r="D16" s="17" t="s">
        <v>94</v>
      </c>
      <c r="E16" s="17" t="s">
        <v>92</v>
      </c>
      <c r="F16" s="17" t="s">
        <v>66</v>
      </c>
      <c r="G16" s="17" t="s">
        <v>81</v>
      </c>
      <c r="H16" s="19" t="str">
        <f t="shared" ref="H16" si="6">IF(I16=20,"Muy Baja",IF(I16=40,"Baja",IF(I16=60,"Media",IF(I16=80,"Alta",IF(I16=100,"Muy Alta")))))</f>
        <v>Muy Baja</v>
      </c>
      <c r="I16" s="29">
        <v>20</v>
      </c>
      <c r="J16" s="19" t="str">
        <f t="shared" ref="J16" si="7">IF(K16=20,"Leve",IF(K16=40,"Menor",IF(K16=60,"Moderado",IF(K16=80,"Mayor",IF(K16=100,"Catastrófico")))))</f>
        <v>Leve</v>
      </c>
      <c r="K16" s="29">
        <v>20</v>
      </c>
      <c r="L16" s="23" t="str">
        <f t="shared" ref="L16" si="8">IF(AND(I16=20,K16=20),"Bajo",IF(AND(I16=40,K16=20),"Bajo",IF(AND(I16=60,K16=20),"Moderado",IF(AND(I16=80,K16=20),"Moderado",IF(AND(I16=100,K16=20),"Alto",IF(AND(I16=20,K16=40),"Bajo",IF(AND(I16=40,K16=40),"Moderado",IF(AND(I16=60,K16=40),"Moderado",IF(AND(I16=80,K16=40),"Moderado",IF(AND(I16=100,K16=40),"Alto",IF(AND(I16=20,K16=60),"Moderado",IF(AND(I16=40,K16=60),"Moderado",IF(AND(I16=60,K16=60),"Moderado",IF(AND(I16=80,K16=60),"Alto",IF(AND(I16=100,K16=60),"Alto",IF(AND(I16=20,K16=80),"Alto",IF(AND(I16=40,K16=80),"Alto",IF(AND(I16=60,K16=80),"Alto",IF(AND(I16=80,K16=80),"Alto",IF(AND(I16=100,K16=80),"Alto",IF(AND(I16=20,K16=100),"Extremo",IF(AND(I16=40,K16=100),"Extremo",IF(AND(I16=60,K16=100),"Extremo",IF(AND(I16=80,K16=100),"Extremo",IF(AND(I16=100,K16=100),"Extremo")))))))))))))))))))))))))</f>
        <v>Bajo</v>
      </c>
      <c r="M16" s="8">
        <v>1</v>
      </c>
      <c r="N16" s="16" t="s">
        <v>96</v>
      </c>
      <c r="O16" s="5" t="s">
        <v>3</v>
      </c>
      <c r="P16" s="5" t="s">
        <v>5</v>
      </c>
      <c r="Q16" s="12">
        <f t="shared" si="3"/>
        <v>25</v>
      </c>
      <c r="R16" s="5" t="s">
        <v>50</v>
      </c>
      <c r="S16" s="12">
        <f t="shared" si="4"/>
        <v>25</v>
      </c>
      <c r="T16" s="12">
        <f t="shared" si="5"/>
        <v>50</v>
      </c>
      <c r="U16" s="5" t="s">
        <v>52</v>
      </c>
      <c r="V16" s="5" t="s">
        <v>54</v>
      </c>
      <c r="W16" s="5" t="s">
        <v>56</v>
      </c>
      <c r="X16" s="14">
        <f t="shared" ref="X16" si="9">IFERROR(I16-(I16*T16)/100," ")</f>
        <v>10</v>
      </c>
      <c r="Y16" s="19" t="str">
        <f t="shared" ref="Y16" si="10">IF(Z16&lt;=20,"Muy Baja",IF(Z16&lt;=40,"Baja",IF(Z16&lt;=60,"Media",IF(Z16&lt;=80,"Alta",IF(Z16&lt;=100,"Muy Alta"," ")))))</f>
        <v>Muy Baja</v>
      </c>
      <c r="Z16" s="21">
        <f t="shared" ref="Z16" si="11">X17</f>
        <v>5</v>
      </c>
      <c r="AA16" s="19" t="str">
        <f t="shared" ref="AA16" si="12">J16</f>
        <v>Leve</v>
      </c>
      <c r="AB16" s="21">
        <f t="shared" ref="AB16" si="13">K16</f>
        <v>20</v>
      </c>
      <c r="AC16" s="23" t="str">
        <f t="shared" ref="AC16" si="14">IF(AND(Z16&lt;=20,AB16=20),"Bajo",IF(AND(Z16=40,AB16=20),"Bajo",IF(AND(Z16=60,AB16=20),"Moderado",IF(AND(Z16=80,AB16=20),"Moderado",IF(AND(Z16=100,AB16=20),"Alto",IF(AND(Z16&lt;=20,AB16=40),"Bajo",IF(AND(Z16=40,AB16=40),"Moderado",IF(AND(Z16=60,AB16=40),"Moderado",IF(AND(Z16=80,AB16=40),"Moderado",IF(AND(Z16=100,AB16=40),"Alto",IF(AND(Z16&lt;=20,AB16=60),"Moderado",IF(AND(Z16=40,AB16=60),"Moderado",IF(AND(Z16=60,AB16=60),"Moderado",IF(AND(Z16=80,AB16=60),"Alto",IF(AND(Z16=100,AB16=60),"Alto",IF(AND(Z16&lt;=20,AB16=80),"Alto",IF(AND(Z16=40,AB16=80),"Alto",IF(AND(Z16=60,AB16=80),"Alto",IF(AND(Z16=80,AB16=80),"Alto",IF(AND(Z16=100,AB16=80),"Alto",IF(AND(Z16&lt;=20,AB16=100),"Extremo",IF(AND(Z16=40,AB16=100),"Extremo",IF(AND(Z16=60,AB16=100),"Extremo",IF(AND(Z16=80,AB16=100),"Extremo",IF(AND(Z16=100,AB16=100),"Extremo")))))))))))))))))))))))))</f>
        <v>Bajo</v>
      </c>
      <c r="AD16" s="19" t="str">
        <f t="shared" ref="AD16" si="15">IF(AC16="Bajo","Aceptar el Riesgo",IF(AC16="Moderado","Reducir el Riesgo",IF(AC16="Alto","Reducir el Riesgo",IF(AC16="Extremo","Evitar el Riesgo"))))</f>
        <v>Aceptar el Riesgo</v>
      </c>
      <c r="AE16" s="25" t="s">
        <v>97</v>
      </c>
      <c r="AF16" s="26"/>
      <c r="AG16" s="17" t="s">
        <v>112</v>
      </c>
      <c r="AH16" s="17" t="s">
        <v>111</v>
      </c>
      <c r="AI16" s="17" t="s">
        <v>111</v>
      </c>
      <c r="AJ16" s="17"/>
      <c r="AK16" s="17"/>
    </row>
    <row r="17" spans="1:37" x14ac:dyDescent="0.25">
      <c r="A17" s="32"/>
      <c r="B17" s="18"/>
      <c r="C17" s="18"/>
      <c r="D17" s="18"/>
      <c r="E17" s="18"/>
      <c r="F17" s="18"/>
      <c r="G17" s="18"/>
      <c r="H17" s="20"/>
      <c r="I17" s="30"/>
      <c r="J17" s="20"/>
      <c r="K17" s="30"/>
      <c r="L17" s="24"/>
      <c r="M17" s="10">
        <v>2</v>
      </c>
      <c r="N17" s="11"/>
      <c r="O17" s="6" t="s">
        <v>3</v>
      </c>
      <c r="P17" s="6" t="s">
        <v>5</v>
      </c>
      <c r="Q17" s="13">
        <f t="shared" ref="Q17:Q21" si="16">IF(P17="Preventivo",25,IF(P17="Detectivo",15,IF(P17="Correctivo",10," ")))</f>
        <v>25</v>
      </c>
      <c r="R17" s="6" t="s">
        <v>50</v>
      </c>
      <c r="S17" s="13">
        <f t="shared" ref="S17:S21" si="17">IF(R17="Automático",25,IF(R17="Manual",15," "))</f>
        <v>25</v>
      </c>
      <c r="T17" s="13">
        <f t="shared" ref="T17:T21" si="18">IFERROR(Q17+S17," ")</f>
        <v>50</v>
      </c>
      <c r="U17" s="6" t="s">
        <v>52</v>
      </c>
      <c r="V17" s="6" t="s">
        <v>54</v>
      </c>
      <c r="W17" s="6" t="s">
        <v>56</v>
      </c>
      <c r="X17" s="15">
        <f t="shared" ref="X17" si="19">IFERROR(X16-(X16*T17)/100," ")</f>
        <v>5</v>
      </c>
      <c r="Y17" s="20"/>
      <c r="Z17" s="22"/>
      <c r="AA17" s="20"/>
      <c r="AB17" s="22"/>
      <c r="AC17" s="24"/>
      <c r="AD17" s="20"/>
      <c r="AE17" s="27"/>
      <c r="AF17" s="28"/>
      <c r="AG17" s="18"/>
      <c r="AH17" s="18"/>
      <c r="AI17" s="18"/>
      <c r="AJ17" s="18"/>
      <c r="AK17" s="18"/>
    </row>
    <row r="18" spans="1:37" ht="173.25" customHeight="1" x14ac:dyDescent="0.25">
      <c r="A18" s="31">
        <v>4</v>
      </c>
      <c r="B18" s="17" t="s">
        <v>99</v>
      </c>
      <c r="C18" s="17" t="s">
        <v>113</v>
      </c>
      <c r="D18" s="17" t="s">
        <v>98</v>
      </c>
      <c r="E18" s="17" t="s">
        <v>114</v>
      </c>
      <c r="F18" s="17" t="s">
        <v>66</v>
      </c>
      <c r="G18" s="17" t="s">
        <v>115</v>
      </c>
      <c r="H18" s="19" t="str">
        <f t="shared" ref="H18" si="20">IF(I18=20,"Muy Baja",IF(I18=40,"Baja",IF(I18=60,"Media",IF(I18=80,"Alta",IF(I18=100,"Muy Alta")))))</f>
        <v>Baja</v>
      </c>
      <c r="I18" s="29">
        <v>40</v>
      </c>
      <c r="J18" s="19" t="str">
        <f t="shared" ref="J18" si="21">IF(K18=20,"Leve",IF(K18=40,"Menor",IF(K18=60,"Moderado",IF(K18=80,"Mayor",IF(K18=100,"Catastrófico")))))</f>
        <v>Moderado</v>
      </c>
      <c r="K18" s="29">
        <v>60</v>
      </c>
      <c r="L18" s="23" t="str">
        <f t="shared" ref="L18" si="22">IF(AND(I18=20,K18=20),"Bajo",IF(AND(I18=40,K18=20),"Bajo",IF(AND(I18=60,K18=20),"Moderado",IF(AND(I18=80,K18=20),"Moderado",IF(AND(I18=100,K18=20),"Alto",IF(AND(I18=20,K18=40),"Bajo",IF(AND(I18=40,K18=40),"Moderado",IF(AND(I18=60,K18=40),"Moderado",IF(AND(I18=80,K18=40),"Moderado",IF(AND(I18=100,K18=40),"Alto",IF(AND(I18=20,K18=60),"Moderado",IF(AND(I18=40,K18=60),"Moderado",IF(AND(I18=60,K18=60),"Moderado",IF(AND(I18=80,K18=60),"Alto",IF(AND(I18=100,K18=60),"Alto",IF(AND(I18=20,K18=80),"Alto",IF(AND(I18=40,K18=80),"Alto",IF(AND(I18=60,K18=80),"Alto",IF(AND(I18=80,K18=80),"Alto",IF(AND(I18=100,K18=80),"Alto",IF(AND(I18=20,K18=100),"Extremo",IF(AND(I18=40,K18=100),"Extremo",IF(AND(I18=60,K18=100),"Extremo",IF(AND(I18=80,K18=100),"Extremo",IF(AND(I18=100,K18=100),"Extremo")))))))))))))))))))))))))</f>
        <v>Moderado</v>
      </c>
      <c r="M18" s="8">
        <v>1</v>
      </c>
      <c r="N18" s="16" t="s">
        <v>116</v>
      </c>
      <c r="O18" s="5" t="s">
        <v>3</v>
      </c>
      <c r="P18" s="5" t="s">
        <v>5</v>
      </c>
      <c r="Q18" s="12">
        <f t="shared" si="16"/>
        <v>25</v>
      </c>
      <c r="R18" s="5" t="s">
        <v>50</v>
      </c>
      <c r="S18" s="12">
        <f t="shared" si="17"/>
        <v>25</v>
      </c>
      <c r="T18" s="12">
        <f t="shared" si="18"/>
        <v>50</v>
      </c>
      <c r="U18" s="5" t="s">
        <v>52</v>
      </c>
      <c r="V18" s="5" t="s">
        <v>54</v>
      </c>
      <c r="W18" s="5" t="s">
        <v>56</v>
      </c>
      <c r="X18" s="14">
        <f t="shared" ref="X18" si="23">IFERROR(I18-(I18*T18)/100," ")</f>
        <v>20</v>
      </c>
      <c r="Y18" s="19" t="str">
        <f t="shared" ref="Y18" si="24">IF(Z18&lt;=20,"Muy Baja",IF(Z18&lt;=40,"Baja",IF(Z18&lt;=60,"Media",IF(Z18&lt;=80,"Alta",IF(Z18&lt;=100,"Muy Alta"," ")))))</f>
        <v>Muy Baja</v>
      </c>
      <c r="Z18" s="21">
        <f t="shared" ref="Z18" si="25">X19</f>
        <v>10</v>
      </c>
      <c r="AA18" s="19" t="str">
        <f t="shared" ref="AA18" si="26">J18</f>
        <v>Moderado</v>
      </c>
      <c r="AB18" s="21">
        <f t="shared" ref="AB18" si="27">K18</f>
        <v>60</v>
      </c>
      <c r="AC18" s="23" t="str">
        <f t="shared" ref="AC18" si="28">IF(AND(Z18&lt;=20,AB18=20),"Bajo",IF(AND(Z18=40,AB18=20),"Bajo",IF(AND(Z18=60,AB18=20),"Moderado",IF(AND(Z18=80,AB18=20),"Moderado",IF(AND(Z18=100,AB18=20),"Alto",IF(AND(Z18&lt;=20,AB18=40),"Bajo",IF(AND(Z18=40,AB18=40),"Moderado",IF(AND(Z18=60,AB18=40),"Moderado",IF(AND(Z18=80,AB18=40),"Moderado",IF(AND(Z18=100,AB18=40),"Alto",IF(AND(Z18&lt;=20,AB18=60),"Moderado",IF(AND(Z18=40,AB18=60),"Moderado",IF(AND(Z18=60,AB18=60),"Moderado",IF(AND(Z18=80,AB18=60),"Alto",IF(AND(Z18=100,AB18=60),"Alto",IF(AND(Z18&lt;=20,AB18=80),"Alto",IF(AND(Z18=40,AB18=80),"Alto",IF(AND(Z18=60,AB18=80),"Alto",IF(AND(Z18=80,AB18=80),"Alto",IF(AND(Z18=100,AB18=80),"Alto",IF(AND(Z18&lt;=20,AB18=100),"Extremo",IF(AND(Z18=40,AB18=100),"Extremo",IF(AND(Z18=60,AB18=100),"Extremo",IF(AND(Z18=80,AB18=100),"Extremo",IF(AND(Z18=100,AB18=100),"Extremo")))))))))))))))))))))))))</f>
        <v>Moderado</v>
      </c>
      <c r="AD18" s="19" t="str">
        <f t="shared" ref="AD18" si="29">IF(AC18="Bajo","Aceptar el Riesgo",IF(AC18="Moderado","Reducir el Riesgo",IF(AC18="Alto","Reducir el Riesgo",IF(AC18="Extremo","Evitar el Riesgo"))))</f>
        <v>Reducir el Riesgo</v>
      </c>
      <c r="AE18" s="25" t="s">
        <v>116</v>
      </c>
      <c r="AF18" s="26"/>
      <c r="AG18" s="17" t="s">
        <v>117</v>
      </c>
      <c r="AH18" s="17" t="s">
        <v>111</v>
      </c>
      <c r="AI18" s="17" t="s">
        <v>111</v>
      </c>
      <c r="AJ18" s="17"/>
      <c r="AK18" s="17"/>
    </row>
    <row r="19" spans="1:37" x14ac:dyDescent="0.25">
      <c r="A19" s="32"/>
      <c r="B19" s="18"/>
      <c r="C19" s="18"/>
      <c r="D19" s="18"/>
      <c r="E19" s="18"/>
      <c r="F19" s="18"/>
      <c r="G19" s="18"/>
      <c r="H19" s="20"/>
      <c r="I19" s="30"/>
      <c r="J19" s="20"/>
      <c r="K19" s="30"/>
      <c r="L19" s="24"/>
      <c r="M19" s="10">
        <v>2</v>
      </c>
      <c r="N19" s="11"/>
      <c r="O19" s="6" t="s">
        <v>3</v>
      </c>
      <c r="P19" s="6" t="s">
        <v>5</v>
      </c>
      <c r="Q19" s="13">
        <f t="shared" si="16"/>
        <v>25</v>
      </c>
      <c r="R19" s="6" t="s">
        <v>50</v>
      </c>
      <c r="S19" s="13">
        <f t="shared" si="17"/>
        <v>25</v>
      </c>
      <c r="T19" s="13">
        <f t="shared" si="18"/>
        <v>50</v>
      </c>
      <c r="U19" s="6" t="s">
        <v>52</v>
      </c>
      <c r="V19" s="6" t="s">
        <v>54</v>
      </c>
      <c r="W19" s="6" t="s">
        <v>56</v>
      </c>
      <c r="X19" s="15">
        <f t="shared" ref="X19" si="30">IFERROR(X18-(X18*T19)/100," ")</f>
        <v>10</v>
      </c>
      <c r="Y19" s="20"/>
      <c r="Z19" s="22"/>
      <c r="AA19" s="20"/>
      <c r="AB19" s="22"/>
      <c r="AC19" s="24"/>
      <c r="AD19" s="20"/>
      <c r="AE19" s="27"/>
      <c r="AF19" s="28"/>
      <c r="AG19" s="18"/>
      <c r="AH19" s="18"/>
      <c r="AI19" s="18"/>
      <c r="AJ19" s="18"/>
      <c r="AK19" s="18"/>
    </row>
    <row r="20" spans="1:37" ht="62.25" customHeight="1" x14ac:dyDescent="0.25">
      <c r="A20" s="31">
        <v>5</v>
      </c>
      <c r="B20" s="17" t="s">
        <v>118</v>
      </c>
      <c r="C20" s="17" t="s">
        <v>100</v>
      </c>
      <c r="D20" s="17" t="s">
        <v>94</v>
      </c>
      <c r="E20" s="17" t="s">
        <v>119</v>
      </c>
      <c r="F20" s="17" t="s">
        <v>66</v>
      </c>
      <c r="G20" s="17" t="s">
        <v>101</v>
      </c>
      <c r="H20" s="19" t="str">
        <f t="shared" ref="H20" si="31">IF(I20=20,"Muy Baja",IF(I20=40,"Baja",IF(I20=60,"Media",IF(I20=80,"Alta",IF(I20=100,"Muy Alta")))))</f>
        <v>Muy Baja</v>
      </c>
      <c r="I20" s="29">
        <v>20</v>
      </c>
      <c r="J20" s="19" t="str">
        <f t="shared" ref="J20" si="32">IF(K20=20,"Leve",IF(K20=40,"Menor",IF(K20=60,"Moderado",IF(K20=80,"Mayor",IF(K20=100,"Catastrófico")))))</f>
        <v>Leve</v>
      </c>
      <c r="K20" s="29">
        <v>20</v>
      </c>
      <c r="L20" s="23" t="str">
        <f t="shared" ref="L20" si="33">IF(AND(I20=20,K20=20),"Bajo",IF(AND(I20=40,K20=20),"Bajo",IF(AND(I20=60,K20=20),"Moderado",IF(AND(I20=80,K20=20),"Moderado",IF(AND(I20=100,K20=20),"Alto",IF(AND(I20=20,K20=40),"Bajo",IF(AND(I20=40,K20=40),"Moderado",IF(AND(I20=60,K20=40),"Moderado",IF(AND(I20=80,K20=40),"Moderado",IF(AND(I20=100,K20=40),"Alto",IF(AND(I20=20,K20=60),"Moderado",IF(AND(I20=40,K20=60),"Moderado",IF(AND(I20=60,K20=60),"Moderado",IF(AND(I20=80,K20=60),"Alto",IF(AND(I20=100,K20=60),"Alto",IF(AND(I20=20,K20=80),"Alto",IF(AND(I20=40,K20=80),"Alto",IF(AND(I20=60,K20=80),"Alto",IF(AND(I20=80,K20=80),"Alto",IF(AND(I20=100,K20=80),"Alto",IF(AND(I20=20,K20=100),"Extremo",IF(AND(I20=40,K20=100),"Extremo",IF(AND(I20=60,K20=100),"Extremo",IF(AND(I20=80,K20=100),"Extremo",IF(AND(I20=100,K20=100),"Extremo")))))))))))))))))))))))))</f>
        <v>Bajo</v>
      </c>
      <c r="M20" s="8">
        <v>1</v>
      </c>
      <c r="N20" s="16" t="s">
        <v>102</v>
      </c>
      <c r="O20" s="5" t="s">
        <v>3</v>
      </c>
      <c r="P20" s="5" t="s">
        <v>5</v>
      </c>
      <c r="Q20" s="12">
        <f t="shared" si="16"/>
        <v>25</v>
      </c>
      <c r="R20" s="5" t="s">
        <v>50</v>
      </c>
      <c r="S20" s="12">
        <f t="shared" si="17"/>
        <v>25</v>
      </c>
      <c r="T20" s="12">
        <f t="shared" si="18"/>
        <v>50</v>
      </c>
      <c r="U20" s="5" t="s">
        <v>52</v>
      </c>
      <c r="V20" s="5" t="s">
        <v>54</v>
      </c>
      <c r="W20" s="5" t="s">
        <v>56</v>
      </c>
      <c r="X20" s="14">
        <f t="shared" ref="X20" si="34">IFERROR(I20-(I20*T20)/100," ")</f>
        <v>10</v>
      </c>
      <c r="Y20" s="19" t="str">
        <f t="shared" ref="Y20" si="35">IF(Z20&lt;=20,"Muy Baja",IF(Z20&lt;=40,"Baja",IF(Z20&lt;=60,"Media",IF(Z20&lt;=80,"Alta",IF(Z20&lt;=100,"Muy Alta"," ")))))</f>
        <v>Muy Baja</v>
      </c>
      <c r="Z20" s="21">
        <f t="shared" ref="Z20" si="36">X21</f>
        <v>5</v>
      </c>
      <c r="AA20" s="19" t="str">
        <f t="shared" ref="AA20" si="37">J20</f>
        <v>Leve</v>
      </c>
      <c r="AB20" s="21">
        <f t="shared" ref="AB20" si="38">K20</f>
        <v>20</v>
      </c>
      <c r="AC20" s="23" t="str">
        <f t="shared" ref="AC20" si="39">IF(AND(Z20&lt;=20,AB20=20),"Bajo",IF(AND(Z20=40,AB20=20),"Bajo",IF(AND(Z20=60,AB20=20),"Moderado",IF(AND(Z20=80,AB20=20),"Moderado",IF(AND(Z20=100,AB20=20),"Alto",IF(AND(Z20&lt;=20,AB20=40),"Bajo",IF(AND(Z20=40,AB20=40),"Moderado",IF(AND(Z20=60,AB20=40),"Moderado",IF(AND(Z20=80,AB20=40),"Moderado",IF(AND(Z20=100,AB20=40),"Alto",IF(AND(Z20&lt;=20,AB20=60),"Moderado",IF(AND(Z20=40,AB20=60),"Moderado",IF(AND(Z20=60,AB20=60),"Moderado",IF(AND(Z20=80,AB20=60),"Alto",IF(AND(Z20=100,AB20=60),"Alto",IF(AND(Z20&lt;=20,AB20=80),"Alto",IF(AND(Z20=40,AB20=80),"Alto",IF(AND(Z20=60,AB20=80),"Alto",IF(AND(Z20=80,AB20=80),"Alto",IF(AND(Z20=100,AB20=80),"Alto",IF(AND(Z20&lt;=20,AB20=100),"Extremo",IF(AND(Z20=40,AB20=100),"Extremo",IF(AND(Z20=60,AB20=100),"Extremo",IF(AND(Z20=80,AB20=100),"Extremo",IF(AND(Z20=100,AB20=100),"Extremo")))))))))))))))))))))))))</f>
        <v>Bajo</v>
      </c>
      <c r="AD20" s="19" t="str">
        <f t="shared" ref="AD20" si="40">IF(AC20="Bajo","Aceptar el Riesgo",IF(AC20="Moderado","Reducir el Riesgo",IF(AC20="Alto","Reducir el Riesgo",IF(AC20="Extremo","Evitar el Riesgo"))))</f>
        <v>Aceptar el Riesgo</v>
      </c>
      <c r="AE20" s="25" t="s">
        <v>104</v>
      </c>
      <c r="AF20" s="26"/>
      <c r="AG20" s="17" t="s">
        <v>103</v>
      </c>
      <c r="AH20" s="17" t="s">
        <v>111</v>
      </c>
      <c r="AI20" s="17" t="s">
        <v>111</v>
      </c>
      <c r="AJ20" s="17"/>
      <c r="AK20" s="17"/>
    </row>
    <row r="21" spans="1:37" x14ac:dyDescent="0.25">
      <c r="A21" s="32"/>
      <c r="B21" s="18"/>
      <c r="C21" s="18"/>
      <c r="D21" s="18"/>
      <c r="E21" s="18"/>
      <c r="F21" s="18"/>
      <c r="G21" s="18"/>
      <c r="H21" s="20"/>
      <c r="I21" s="30"/>
      <c r="J21" s="20"/>
      <c r="K21" s="30"/>
      <c r="L21" s="24"/>
      <c r="M21" s="10">
        <v>2</v>
      </c>
      <c r="N21" s="11"/>
      <c r="O21" s="6" t="s">
        <v>3</v>
      </c>
      <c r="P21" s="6" t="s">
        <v>5</v>
      </c>
      <c r="Q21" s="13">
        <f t="shared" si="16"/>
        <v>25</v>
      </c>
      <c r="R21" s="6" t="s">
        <v>50</v>
      </c>
      <c r="S21" s="13">
        <f t="shared" si="17"/>
        <v>25</v>
      </c>
      <c r="T21" s="13">
        <f t="shared" si="18"/>
        <v>50</v>
      </c>
      <c r="U21" s="6" t="s">
        <v>52</v>
      </c>
      <c r="V21" s="6" t="s">
        <v>54</v>
      </c>
      <c r="W21" s="6" t="s">
        <v>56</v>
      </c>
      <c r="X21" s="15">
        <f t="shared" ref="X21" si="41">IFERROR(X20-(X20*T21)/100," ")</f>
        <v>5</v>
      </c>
      <c r="Y21" s="20"/>
      <c r="Z21" s="22"/>
      <c r="AA21" s="20"/>
      <c r="AB21" s="22"/>
      <c r="AC21" s="24"/>
      <c r="AD21" s="20"/>
      <c r="AE21" s="27"/>
      <c r="AF21" s="28"/>
      <c r="AG21" s="18"/>
      <c r="AH21" s="18"/>
      <c r="AI21" s="18"/>
      <c r="AJ21" s="18"/>
      <c r="AK21" s="18"/>
    </row>
    <row r="22" spans="1:37" ht="145.80000000000001" customHeight="1" x14ac:dyDescent="0.25">
      <c r="A22" s="31">
        <v>6</v>
      </c>
      <c r="B22" s="17" t="s">
        <v>118</v>
      </c>
      <c r="C22" s="17" t="s">
        <v>100</v>
      </c>
      <c r="D22" s="17" t="s">
        <v>94</v>
      </c>
      <c r="E22" s="17" t="s">
        <v>120</v>
      </c>
      <c r="F22" s="17" t="s">
        <v>66</v>
      </c>
      <c r="G22" s="17" t="s">
        <v>121</v>
      </c>
      <c r="H22" s="19" t="str">
        <f t="shared" ref="H22" si="42">IF(I22=20,"Muy Baja",IF(I22=40,"Baja",IF(I22=60,"Media",IF(I22=80,"Alta",IF(I22=100,"Muy Alta")))))</f>
        <v>Muy Baja</v>
      </c>
      <c r="I22" s="29">
        <v>20</v>
      </c>
      <c r="J22" s="19" t="str">
        <f t="shared" ref="J22" si="43">IF(K22=20,"Leve",IF(K22=40,"Menor",IF(K22=60,"Moderado",IF(K22=80,"Mayor",IF(K22=100,"Catastrófico")))))</f>
        <v>Leve</v>
      </c>
      <c r="K22" s="29">
        <v>20</v>
      </c>
      <c r="L22" s="23" t="str">
        <f t="shared" ref="L22" si="44">IF(AND(I22=20,K22=20),"Bajo",IF(AND(I22=40,K22=20),"Bajo",IF(AND(I22=60,K22=20),"Moderado",IF(AND(I22=80,K22=20),"Moderado",IF(AND(I22=100,K22=20),"Alto",IF(AND(I22=20,K22=40),"Bajo",IF(AND(I22=40,K22=40),"Moderado",IF(AND(I22=60,K22=40),"Moderado",IF(AND(I22=80,K22=40),"Moderado",IF(AND(I22=100,K22=40),"Alto",IF(AND(I22=20,K22=60),"Moderado",IF(AND(I22=40,K22=60),"Moderado",IF(AND(I22=60,K22=60),"Moderado",IF(AND(I22=80,K22=60),"Alto",IF(AND(I22=100,K22=60),"Alto",IF(AND(I22=20,K22=80),"Alto",IF(AND(I22=40,K22=80),"Alto",IF(AND(I22=60,K22=80),"Alto",IF(AND(I22=80,K22=80),"Alto",IF(AND(I22=100,K22=80),"Alto",IF(AND(I22=20,K22=100),"Extremo",IF(AND(I22=40,K22=100),"Extremo",IF(AND(I22=60,K22=100),"Extremo",IF(AND(I22=80,K22=100),"Extremo",IF(AND(I22=100,K22=100),"Extremo")))))))))))))))))))))))))</f>
        <v>Bajo</v>
      </c>
      <c r="M22" s="8">
        <v>1</v>
      </c>
      <c r="N22" s="16" t="s">
        <v>122</v>
      </c>
      <c r="O22" s="5" t="s">
        <v>3</v>
      </c>
      <c r="P22" s="5" t="s">
        <v>5</v>
      </c>
      <c r="Q22" s="12">
        <f t="shared" ref="Q22:Q25" si="45">IF(P22="Preventivo",25,IF(P22="Detectivo",15,IF(P22="Correctivo",10," ")))</f>
        <v>25</v>
      </c>
      <c r="R22" s="5" t="s">
        <v>50</v>
      </c>
      <c r="S22" s="12">
        <f t="shared" ref="S22:S25" si="46">IF(R22="Automático",25,IF(R22="Manual",15," "))</f>
        <v>25</v>
      </c>
      <c r="T22" s="12">
        <f t="shared" ref="T22:T25" si="47">IFERROR(Q22+S22," ")</f>
        <v>50</v>
      </c>
      <c r="U22" s="5" t="s">
        <v>52</v>
      </c>
      <c r="V22" s="5" t="s">
        <v>54</v>
      </c>
      <c r="W22" s="5" t="s">
        <v>56</v>
      </c>
      <c r="X22" s="14">
        <f t="shared" ref="X22" si="48">IFERROR(I22-(I22*T22)/100," ")</f>
        <v>10</v>
      </c>
      <c r="Y22" s="19" t="str">
        <f t="shared" ref="Y22" si="49">IF(Z22&lt;=20,"Muy Baja",IF(Z22&lt;=40,"Baja",IF(Z22&lt;=60,"Media",IF(Z22&lt;=80,"Alta",IF(Z22&lt;=100,"Muy Alta"," ")))))</f>
        <v>Muy Baja</v>
      </c>
      <c r="Z22" s="21">
        <f t="shared" ref="Z22" si="50">X23</f>
        <v>5</v>
      </c>
      <c r="AA22" s="19" t="str">
        <f t="shared" ref="AA22" si="51">J22</f>
        <v>Leve</v>
      </c>
      <c r="AB22" s="21">
        <f t="shared" ref="AB22" si="52">K22</f>
        <v>20</v>
      </c>
      <c r="AC22" s="23" t="str">
        <f t="shared" ref="AC22" si="53">IF(AND(Z22&lt;=20,AB22=20),"Bajo",IF(AND(Z22=40,AB22=20),"Bajo",IF(AND(Z22=60,AB22=20),"Moderado",IF(AND(Z22=80,AB22=20),"Moderado",IF(AND(Z22=100,AB22=20),"Alto",IF(AND(Z22&lt;=20,AB22=40),"Bajo",IF(AND(Z22=40,AB22=40),"Moderado",IF(AND(Z22=60,AB22=40),"Moderado",IF(AND(Z22=80,AB22=40),"Moderado",IF(AND(Z22=100,AB22=40),"Alto",IF(AND(Z22&lt;=20,AB22=60),"Moderado",IF(AND(Z22=40,AB22=60),"Moderado",IF(AND(Z22=60,AB22=60),"Moderado",IF(AND(Z22=80,AB22=60),"Alto",IF(AND(Z22=100,AB22=60),"Alto",IF(AND(Z22&lt;=20,AB22=80),"Alto",IF(AND(Z22=40,AB22=80),"Alto",IF(AND(Z22=60,AB22=80),"Alto",IF(AND(Z22=80,AB22=80),"Alto",IF(AND(Z22=100,AB22=80),"Alto",IF(AND(Z22&lt;=20,AB22=100),"Extremo",IF(AND(Z22=40,AB22=100),"Extremo",IF(AND(Z22=60,AB22=100),"Extremo",IF(AND(Z22=80,AB22=100),"Extremo",IF(AND(Z22=100,AB22=100),"Extremo")))))))))))))))))))))))))</f>
        <v>Bajo</v>
      </c>
      <c r="AD22" s="19" t="str">
        <f t="shared" ref="AD22" si="54">IF(AC22="Bajo","Aceptar el Riesgo",IF(AC22="Moderado","Reducir el Riesgo",IF(AC22="Alto","Reducir el Riesgo",IF(AC22="Extremo","Evitar el Riesgo"))))</f>
        <v>Aceptar el Riesgo</v>
      </c>
      <c r="AE22" s="25" t="s">
        <v>122</v>
      </c>
      <c r="AF22" s="26"/>
      <c r="AG22" s="17" t="s">
        <v>103</v>
      </c>
      <c r="AH22" s="17" t="s">
        <v>111</v>
      </c>
      <c r="AI22" s="17" t="s">
        <v>111</v>
      </c>
      <c r="AJ22" s="17"/>
      <c r="AK22" s="17"/>
    </row>
    <row r="23" spans="1:37" x14ac:dyDescent="0.25">
      <c r="A23" s="32"/>
      <c r="B23" s="18"/>
      <c r="C23" s="18"/>
      <c r="D23" s="18"/>
      <c r="E23" s="18"/>
      <c r="F23" s="18"/>
      <c r="G23" s="18"/>
      <c r="H23" s="20"/>
      <c r="I23" s="30"/>
      <c r="J23" s="20"/>
      <c r="K23" s="30"/>
      <c r="L23" s="24"/>
      <c r="M23" s="10">
        <v>2</v>
      </c>
      <c r="N23" s="11"/>
      <c r="O23" s="6" t="s">
        <v>3</v>
      </c>
      <c r="P23" s="6" t="s">
        <v>5</v>
      </c>
      <c r="Q23" s="13">
        <f t="shared" si="45"/>
        <v>25</v>
      </c>
      <c r="R23" s="6" t="s">
        <v>50</v>
      </c>
      <c r="S23" s="13">
        <f t="shared" si="46"/>
        <v>25</v>
      </c>
      <c r="T23" s="13">
        <f t="shared" si="47"/>
        <v>50</v>
      </c>
      <c r="U23" s="6" t="s">
        <v>52</v>
      </c>
      <c r="V23" s="6" t="s">
        <v>54</v>
      </c>
      <c r="W23" s="6" t="s">
        <v>56</v>
      </c>
      <c r="X23" s="15">
        <f t="shared" ref="X23" si="55">IFERROR(X22-(X22*T23)/100," ")</f>
        <v>5</v>
      </c>
      <c r="Y23" s="20"/>
      <c r="Z23" s="22"/>
      <c r="AA23" s="20"/>
      <c r="AB23" s="22"/>
      <c r="AC23" s="24"/>
      <c r="AD23" s="20"/>
      <c r="AE23" s="27"/>
      <c r="AF23" s="28"/>
      <c r="AG23" s="18"/>
      <c r="AH23" s="18"/>
      <c r="AI23" s="18"/>
      <c r="AJ23" s="18"/>
      <c r="AK23" s="18"/>
    </row>
    <row r="24" spans="1:37" ht="102" customHeight="1" x14ac:dyDescent="0.25">
      <c r="A24" s="31">
        <v>7</v>
      </c>
      <c r="B24" s="17" t="s">
        <v>123</v>
      </c>
      <c r="C24" s="17" t="s">
        <v>106</v>
      </c>
      <c r="D24" s="17" t="s">
        <v>105</v>
      </c>
      <c r="E24" s="17" t="s">
        <v>124</v>
      </c>
      <c r="F24" s="17" t="s">
        <v>66</v>
      </c>
      <c r="G24" s="17" t="s">
        <v>101</v>
      </c>
      <c r="H24" s="19" t="str">
        <f t="shared" ref="H24" si="56">IF(I24=20,"Muy Baja",IF(I24=40,"Baja",IF(I24=60,"Media",IF(I24=80,"Alta",IF(I24=100,"Muy Alta")))))</f>
        <v>Muy Baja</v>
      </c>
      <c r="I24" s="29">
        <v>20</v>
      </c>
      <c r="J24" s="19" t="str">
        <f t="shared" ref="J24" si="57">IF(K24=20,"Leve",IF(K24=40,"Menor",IF(K24=60,"Moderado",IF(K24=80,"Mayor",IF(K24=100,"Catastrófico")))))</f>
        <v>Leve</v>
      </c>
      <c r="K24" s="29">
        <v>20</v>
      </c>
      <c r="L24" s="23" t="str">
        <f t="shared" ref="L24" si="58">IF(AND(I24=20,K24=20),"Bajo",IF(AND(I24=40,K24=20),"Bajo",IF(AND(I24=60,K24=20),"Moderado",IF(AND(I24=80,K24=20),"Moderado",IF(AND(I24=100,K24=20),"Alto",IF(AND(I24=20,K24=40),"Bajo",IF(AND(I24=40,K24=40),"Moderado",IF(AND(I24=60,K24=40),"Moderado",IF(AND(I24=80,K24=40),"Moderado",IF(AND(I24=100,K24=40),"Alto",IF(AND(I24=20,K24=60),"Moderado",IF(AND(I24=40,K24=60),"Moderado",IF(AND(I24=60,K24=60),"Moderado",IF(AND(I24=80,K24=60),"Alto",IF(AND(I24=100,K24=60),"Alto",IF(AND(I24=20,K24=80),"Alto",IF(AND(I24=40,K24=80),"Alto",IF(AND(I24=60,K24=80),"Alto",IF(AND(I24=80,K24=80),"Alto",IF(AND(I24=100,K24=80),"Alto",IF(AND(I24=20,K24=100),"Extremo",IF(AND(I24=40,K24=100),"Extremo",IF(AND(I24=60,K24=100),"Extremo",IF(AND(I24=80,K24=100),"Extremo",IF(AND(I24=100,K24=100),"Extremo")))))))))))))))))))))))))</f>
        <v>Bajo</v>
      </c>
      <c r="M24" s="8">
        <v>1</v>
      </c>
      <c r="N24" s="16" t="s">
        <v>126</v>
      </c>
      <c r="O24" s="5" t="s">
        <v>3</v>
      </c>
      <c r="P24" s="5" t="s">
        <v>5</v>
      </c>
      <c r="Q24" s="12">
        <f t="shared" si="45"/>
        <v>25</v>
      </c>
      <c r="R24" s="5" t="s">
        <v>50</v>
      </c>
      <c r="S24" s="12">
        <f t="shared" si="46"/>
        <v>25</v>
      </c>
      <c r="T24" s="12">
        <f t="shared" si="47"/>
        <v>50</v>
      </c>
      <c r="U24" s="5" t="s">
        <v>52</v>
      </c>
      <c r="V24" s="5" t="s">
        <v>54</v>
      </c>
      <c r="W24" s="5" t="s">
        <v>56</v>
      </c>
      <c r="X24" s="14">
        <f t="shared" ref="X24" si="59">IFERROR(I24-(I24*T24)/100," ")</f>
        <v>10</v>
      </c>
      <c r="Y24" s="19" t="str">
        <f t="shared" ref="Y24" si="60">IF(Z24&lt;=20,"Muy Baja",IF(Z24&lt;=40,"Baja",IF(Z24&lt;=60,"Media",IF(Z24&lt;=80,"Alta",IF(Z24&lt;=100,"Muy Alta"," ")))))</f>
        <v>Muy Baja</v>
      </c>
      <c r="Z24" s="21">
        <f t="shared" ref="Z24" si="61">X25</f>
        <v>5</v>
      </c>
      <c r="AA24" s="19" t="str">
        <f t="shared" ref="AA24" si="62">J24</f>
        <v>Leve</v>
      </c>
      <c r="AB24" s="21">
        <f t="shared" ref="AB24" si="63">K24</f>
        <v>20</v>
      </c>
      <c r="AC24" s="23" t="str">
        <f t="shared" ref="AC24" si="64">IF(AND(Z24&lt;=20,AB24=20),"Bajo",IF(AND(Z24=40,AB24=20),"Bajo",IF(AND(Z24=60,AB24=20),"Moderado",IF(AND(Z24=80,AB24=20),"Moderado",IF(AND(Z24=100,AB24=20),"Alto",IF(AND(Z24&lt;=20,AB24=40),"Bajo",IF(AND(Z24=40,AB24=40),"Moderado",IF(AND(Z24=60,AB24=40),"Moderado",IF(AND(Z24=80,AB24=40),"Moderado",IF(AND(Z24=100,AB24=40),"Alto",IF(AND(Z24&lt;=20,AB24=60),"Moderado",IF(AND(Z24=40,AB24=60),"Moderado",IF(AND(Z24=60,AB24=60),"Moderado",IF(AND(Z24=80,AB24=60),"Alto",IF(AND(Z24=100,AB24=60),"Alto",IF(AND(Z24&lt;=20,AB24=80),"Alto",IF(AND(Z24=40,AB24=80),"Alto",IF(AND(Z24=60,AB24=80),"Alto",IF(AND(Z24=80,AB24=80),"Alto",IF(AND(Z24=100,AB24=80),"Alto",IF(AND(Z24&lt;=20,AB24=100),"Extremo",IF(AND(Z24=40,AB24=100),"Extremo",IF(AND(Z24=60,AB24=100),"Extremo",IF(AND(Z24=80,AB24=100),"Extremo",IF(AND(Z24=100,AB24=100),"Extremo")))))))))))))))))))))))))</f>
        <v>Bajo</v>
      </c>
      <c r="AD24" s="19" t="str">
        <f t="shared" ref="AD24" si="65">IF(AC24="Bajo","Aceptar el Riesgo",IF(AC24="Moderado","Reducir el Riesgo",IF(AC24="Alto","Reducir el Riesgo",IF(AC24="Extremo","Evitar el Riesgo"))))</f>
        <v>Aceptar el Riesgo</v>
      </c>
      <c r="AE24" s="25" t="s">
        <v>125</v>
      </c>
      <c r="AF24" s="26"/>
      <c r="AG24" s="17" t="s">
        <v>107</v>
      </c>
      <c r="AH24" s="17" t="s">
        <v>111</v>
      </c>
      <c r="AI24" s="17" t="s">
        <v>111</v>
      </c>
      <c r="AJ24" s="17"/>
      <c r="AK24" s="17"/>
    </row>
    <row r="25" spans="1:37" x14ac:dyDescent="0.25">
      <c r="A25" s="32"/>
      <c r="B25" s="18"/>
      <c r="C25" s="18"/>
      <c r="D25" s="18"/>
      <c r="E25" s="18"/>
      <c r="F25" s="18"/>
      <c r="G25" s="18"/>
      <c r="H25" s="20"/>
      <c r="I25" s="30"/>
      <c r="J25" s="20"/>
      <c r="K25" s="30"/>
      <c r="L25" s="24"/>
      <c r="M25" s="10">
        <v>2</v>
      </c>
      <c r="N25" s="11"/>
      <c r="O25" s="6" t="s">
        <v>3</v>
      </c>
      <c r="P25" s="6" t="s">
        <v>5</v>
      </c>
      <c r="Q25" s="13">
        <f t="shared" si="45"/>
        <v>25</v>
      </c>
      <c r="R25" s="6" t="s">
        <v>50</v>
      </c>
      <c r="S25" s="13">
        <f t="shared" si="46"/>
        <v>25</v>
      </c>
      <c r="T25" s="13">
        <f t="shared" si="47"/>
        <v>50</v>
      </c>
      <c r="U25" s="6" t="s">
        <v>52</v>
      </c>
      <c r="V25" s="6" t="s">
        <v>54</v>
      </c>
      <c r="W25" s="6" t="s">
        <v>56</v>
      </c>
      <c r="X25" s="15">
        <f t="shared" ref="X25" si="66">IFERROR(X24-(X24*T25)/100," ")</f>
        <v>5</v>
      </c>
      <c r="Y25" s="20"/>
      <c r="Z25" s="22"/>
      <c r="AA25" s="20"/>
      <c r="AB25" s="22"/>
      <c r="AC25" s="24"/>
      <c r="AD25" s="20"/>
      <c r="AE25" s="27"/>
      <c r="AF25" s="28"/>
      <c r="AG25" s="18"/>
      <c r="AH25" s="18"/>
      <c r="AI25" s="18"/>
      <c r="AJ25" s="18"/>
      <c r="AK25" s="18"/>
    </row>
    <row r="28" spans="1:37" hidden="1" x14ac:dyDescent="0.25">
      <c r="B28" s="1" t="s">
        <v>5</v>
      </c>
    </row>
    <row r="29" spans="1:37" hidden="1" x14ac:dyDescent="0.25">
      <c r="B29" s="1" t="s">
        <v>6</v>
      </c>
    </row>
    <row r="30" spans="1:37" hidden="1" x14ac:dyDescent="0.25">
      <c r="B30" s="1" t="s">
        <v>7</v>
      </c>
    </row>
    <row r="31" spans="1:37" hidden="1" x14ac:dyDescent="0.25"/>
    <row r="32" spans="1:37" hidden="1" x14ac:dyDescent="0.25">
      <c r="B32" s="1" t="s">
        <v>3</v>
      </c>
    </row>
    <row r="33" spans="2:17" hidden="1" x14ac:dyDescent="0.25">
      <c r="B33" s="1" t="s">
        <v>4</v>
      </c>
    </row>
    <row r="34" spans="2:17" hidden="1" x14ac:dyDescent="0.25"/>
    <row r="35" spans="2:17" hidden="1" x14ac:dyDescent="0.25"/>
    <row r="36" spans="2:17" hidden="1" x14ac:dyDescent="0.25"/>
    <row r="37" spans="2:17" hidden="1" x14ac:dyDescent="0.25"/>
    <row r="38" spans="2:17" hidden="1" x14ac:dyDescent="0.25"/>
    <row r="39" spans="2:17" hidden="1" x14ac:dyDescent="0.25"/>
    <row r="40" spans="2:17" hidden="1" x14ac:dyDescent="0.25"/>
    <row r="41" spans="2:17" hidden="1" x14ac:dyDescent="0.25">
      <c r="B41" s="7" t="s">
        <v>1</v>
      </c>
      <c r="F41" s="7" t="s">
        <v>3</v>
      </c>
      <c r="G41" s="7"/>
      <c r="H41" s="7"/>
      <c r="J41" s="7"/>
      <c r="L41" s="1" t="s">
        <v>66</v>
      </c>
      <c r="N41" s="7" t="s">
        <v>40</v>
      </c>
      <c r="P41" s="7" t="s">
        <v>38</v>
      </c>
      <c r="Q41" s="7"/>
    </row>
    <row r="42" spans="2:17" hidden="1" x14ac:dyDescent="0.25">
      <c r="B42" s="1" t="s">
        <v>14</v>
      </c>
      <c r="F42" s="1">
        <v>20</v>
      </c>
      <c r="L42" s="1" t="s">
        <v>67</v>
      </c>
      <c r="N42" s="1" t="s">
        <v>5</v>
      </c>
      <c r="O42" s="1">
        <v>25</v>
      </c>
      <c r="P42" s="1" t="s">
        <v>3</v>
      </c>
    </row>
    <row r="43" spans="2:17" hidden="1" x14ac:dyDescent="0.25">
      <c r="B43" s="1" t="s">
        <v>15</v>
      </c>
      <c r="F43" s="1">
        <v>40</v>
      </c>
      <c r="L43" s="1" t="s">
        <v>68</v>
      </c>
      <c r="N43" s="1" t="s">
        <v>6</v>
      </c>
      <c r="O43" s="1">
        <v>15</v>
      </c>
      <c r="P43" s="1" t="s">
        <v>4</v>
      </c>
    </row>
    <row r="44" spans="2:17" hidden="1" x14ac:dyDescent="0.25">
      <c r="B44" s="1" t="s">
        <v>16</v>
      </c>
      <c r="F44" s="1">
        <v>60</v>
      </c>
      <c r="L44" s="1" t="s">
        <v>69</v>
      </c>
      <c r="N44" s="1" t="s">
        <v>7</v>
      </c>
      <c r="O44" s="1">
        <v>10</v>
      </c>
    </row>
    <row r="45" spans="2:17" hidden="1" x14ac:dyDescent="0.25">
      <c r="B45" s="1" t="s">
        <v>17</v>
      </c>
      <c r="F45" s="1">
        <v>80</v>
      </c>
      <c r="L45" s="1" t="s">
        <v>70</v>
      </c>
      <c r="N45" s="7" t="s">
        <v>41</v>
      </c>
    </row>
    <row r="46" spans="2:17" hidden="1" x14ac:dyDescent="0.25">
      <c r="B46" s="1" t="s">
        <v>18</v>
      </c>
      <c r="F46" s="1">
        <v>100</v>
      </c>
      <c r="L46" s="1" t="s">
        <v>71</v>
      </c>
      <c r="N46" s="1" t="s">
        <v>50</v>
      </c>
      <c r="O46" s="1">
        <v>25</v>
      </c>
    </row>
    <row r="47" spans="2:17" hidden="1" x14ac:dyDescent="0.25">
      <c r="B47" s="1" t="s">
        <v>19</v>
      </c>
      <c r="L47" s="1" t="s">
        <v>72</v>
      </c>
      <c r="N47" s="1" t="s">
        <v>51</v>
      </c>
      <c r="O47" s="1">
        <v>15</v>
      </c>
    </row>
    <row r="48" spans="2:17" hidden="1" x14ac:dyDescent="0.25">
      <c r="B48" s="1" t="s">
        <v>20</v>
      </c>
      <c r="N48" s="7" t="s">
        <v>43</v>
      </c>
    </row>
    <row r="49" spans="2:14" hidden="1" x14ac:dyDescent="0.25">
      <c r="B49" s="1" t="s">
        <v>21</v>
      </c>
      <c r="N49" s="1" t="s">
        <v>52</v>
      </c>
    </row>
    <row r="50" spans="2:14" hidden="1" x14ac:dyDescent="0.25">
      <c r="B50" s="1" t="s">
        <v>22</v>
      </c>
      <c r="F50" s="1" t="s">
        <v>8</v>
      </c>
      <c r="N50" s="1" t="s">
        <v>53</v>
      </c>
    </row>
    <row r="51" spans="2:14" hidden="1" x14ac:dyDescent="0.25">
      <c r="B51" s="1" t="s">
        <v>23</v>
      </c>
      <c r="F51" s="1" t="s">
        <v>9</v>
      </c>
      <c r="N51" s="7" t="s">
        <v>30</v>
      </c>
    </row>
    <row r="52" spans="2:14" hidden="1" x14ac:dyDescent="0.25">
      <c r="B52" s="1" t="s">
        <v>13</v>
      </c>
      <c r="F52" s="1" t="s">
        <v>10</v>
      </c>
      <c r="N52" s="1" t="s">
        <v>54</v>
      </c>
    </row>
    <row r="53" spans="2:14" hidden="1" x14ac:dyDescent="0.25">
      <c r="N53" s="1" t="s">
        <v>55</v>
      </c>
    </row>
    <row r="54" spans="2:14" hidden="1" x14ac:dyDescent="0.25">
      <c r="F54" s="1">
        <v>1</v>
      </c>
      <c r="I54" s="1">
        <v>0</v>
      </c>
      <c r="K54" s="1">
        <v>0</v>
      </c>
      <c r="N54" s="7" t="s">
        <v>44</v>
      </c>
    </row>
    <row r="55" spans="2:14" hidden="1" x14ac:dyDescent="0.25">
      <c r="F55" s="1">
        <v>2</v>
      </c>
      <c r="I55" s="1">
        <v>10</v>
      </c>
      <c r="K55" s="1">
        <v>5</v>
      </c>
      <c r="N55" s="1" t="s">
        <v>56</v>
      </c>
    </row>
    <row r="56" spans="2:14" hidden="1" x14ac:dyDescent="0.25">
      <c r="F56" s="1">
        <v>3</v>
      </c>
      <c r="I56" s="1">
        <v>15</v>
      </c>
      <c r="K56" s="1">
        <v>10</v>
      </c>
      <c r="N56" s="1" t="s">
        <v>57</v>
      </c>
    </row>
    <row r="57" spans="2:14" hidden="1" x14ac:dyDescent="0.25">
      <c r="F57" s="1">
        <v>4</v>
      </c>
    </row>
    <row r="58" spans="2:14" hidden="1" x14ac:dyDescent="0.25">
      <c r="F58" s="1">
        <v>5</v>
      </c>
    </row>
    <row r="59" spans="2:14" hidden="1" x14ac:dyDescent="0.25">
      <c r="F59" s="1">
        <v>6</v>
      </c>
    </row>
    <row r="60" spans="2:14" hidden="1" x14ac:dyDescent="0.25">
      <c r="F60" s="1">
        <v>7</v>
      </c>
    </row>
    <row r="61" spans="2:14" hidden="1" x14ac:dyDescent="0.25">
      <c r="F61" s="1">
        <v>8</v>
      </c>
    </row>
    <row r="62" spans="2:14" hidden="1" x14ac:dyDescent="0.25">
      <c r="F62" s="1">
        <v>9</v>
      </c>
    </row>
    <row r="63" spans="2:14" hidden="1" x14ac:dyDescent="0.25">
      <c r="F63" s="1">
        <v>10</v>
      </c>
    </row>
    <row r="64" spans="2:14" hidden="1" x14ac:dyDescent="0.25">
      <c r="F64" s="1">
        <v>11</v>
      </c>
    </row>
    <row r="65" spans="6:6" hidden="1" x14ac:dyDescent="0.25">
      <c r="F65" s="1">
        <v>12</v>
      </c>
    </row>
    <row r="66" spans="6:6" hidden="1" x14ac:dyDescent="0.25">
      <c r="F66" s="1">
        <v>13</v>
      </c>
    </row>
    <row r="67" spans="6:6" hidden="1" x14ac:dyDescent="0.25">
      <c r="F67" s="1">
        <v>14</v>
      </c>
    </row>
    <row r="68" spans="6:6" hidden="1" x14ac:dyDescent="0.25">
      <c r="F68" s="1">
        <v>15</v>
      </c>
    </row>
    <row r="69" spans="6:6" hidden="1" x14ac:dyDescent="0.25">
      <c r="F69" s="1">
        <v>16</v>
      </c>
    </row>
    <row r="70" spans="6:6" hidden="1" x14ac:dyDescent="0.25">
      <c r="F70" s="1">
        <v>17</v>
      </c>
    </row>
    <row r="71" spans="6:6" hidden="1" x14ac:dyDescent="0.25">
      <c r="F71" s="1">
        <v>18</v>
      </c>
    </row>
    <row r="72" spans="6:6" hidden="1" x14ac:dyDescent="0.25">
      <c r="F72" s="1">
        <v>19</v>
      </c>
    </row>
    <row r="73" spans="6:6" hidden="1" x14ac:dyDescent="0.25">
      <c r="F73" s="1">
        <v>20</v>
      </c>
    </row>
    <row r="74" spans="6:6" hidden="1" x14ac:dyDescent="0.25">
      <c r="F74" s="1">
        <v>21</v>
      </c>
    </row>
    <row r="75" spans="6:6" hidden="1" x14ac:dyDescent="0.25">
      <c r="F75" s="1">
        <v>22</v>
      </c>
    </row>
    <row r="76" spans="6:6" hidden="1" x14ac:dyDescent="0.25">
      <c r="F76" s="1">
        <v>23</v>
      </c>
    </row>
    <row r="77" spans="6:6" hidden="1" x14ac:dyDescent="0.25">
      <c r="F77" s="1">
        <v>24</v>
      </c>
    </row>
    <row r="78" spans="6:6" hidden="1" x14ac:dyDescent="0.25">
      <c r="F78" s="1">
        <v>25</v>
      </c>
    </row>
    <row r="79" spans="6:6" hidden="1" x14ac:dyDescent="0.25">
      <c r="F79" s="1">
        <v>26</v>
      </c>
    </row>
    <row r="80" spans="6:6" hidden="1" x14ac:dyDescent="0.25">
      <c r="F80" s="1">
        <v>27</v>
      </c>
    </row>
    <row r="81" spans="6:6" hidden="1" x14ac:dyDescent="0.25">
      <c r="F81" s="1">
        <v>28</v>
      </c>
    </row>
    <row r="82" spans="6:6" hidden="1" x14ac:dyDescent="0.25">
      <c r="F82" s="1">
        <v>29</v>
      </c>
    </row>
    <row r="83" spans="6:6" hidden="1" x14ac:dyDescent="0.25">
      <c r="F83" s="1">
        <v>30</v>
      </c>
    </row>
    <row r="84" spans="6:6" hidden="1" x14ac:dyDescent="0.25">
      <c r="F84" s="1">
        <v>31</v>
      </c>
    </row>
    <row r="85" spans="6:6" hidden="1" x14ac:dyDescent="0.25">
      <c r="F85" s="1">
        <v>32</v>
      </c>
    </row>
    <row r="86" spans="6:6" hidden="1" x14ac:dyDescent="0.25">
      <c r="F86" s="1">
        <v>33</v>
      </c>
    </row>
    <row r="87" spans="6:6" hidden="1" x14ac:dyDescent="0.25">
      <c r="F87" s="1">
        <v>34</v>
      </c>
    </row>
    <row r="88" spans="6:6" hidden="1" x14ac:dyDescent="0.25">
      <c r="F88" s="1">
        <v>35</v>
      </c>
    </row>
    <row r="89" spans="6:6" hidden="1" x14ac:dyDescent="0.25">
      <c r="F89" s="1">
        <v>36</v>
      </c>
    </row>
    <row r="90" spans="6:6" hidden="1" x14ac:dyDescent="0.25">
      <c r="F90" s="1">
        <v>37</v>
      </c>
    </row>
    <row r="91" spans="6:6" hidden="1" x14ac:dyDescent="0.25">
      <c r="F91" s="1">
        <v>38</v>
      </c>
    </row>
    <row r="92" spans="6:6" hidden="1" x14ac:dyDescent="0.25">
      <c r="F92" s="1">
        <v>39</v>
      </c>
    </row>
    <row r="93" spans="6:6" hidden="1" x14ac:dyDescent="0.25">
      <c r="F93" s="1">
        <v>40</v>
      </c>
    </row>
    <row r="94" spans="6:6" hidden="1" x14ac:dyDescent="0.25">
      <c r="F94" s="1">
        <v>41</v>
      </c>
    </row>
    <row r="95" spans="6:6" hidden="1" x14ac:dyDescent="0.25">
      <c r="F95" s="1">
        <v>42</v>
      </c>
    </row>
    <row r="96" spans="6:6" hidden="1" x14ac:dyDescent="0.25">
      <c r="F96" s="1">
        <v>43</v>
      </c>
    </row>
    <row r="97" spans="6:6" hidden="1" x14ac:dyDescent="0.25">
      <c r="F97" s="1">
        <v>44</v>
      </c>
    </row>
    <row r="98" spans="6:6" hidden="1" x14ac:dyDescent="0.25">
      <c r="F98" s="1">
        <v>45</v>
      </c>
    </row>
    <row r="99" spans="6:6" hidden="1" x14ac:dyDescent="0.25">
      <c r="F99" s="1">
        <v>46</v>
      </c>
    </row>
    <row r="100" spans="6:6" hidden="1" x14ac:dyDescent="0.25">
      <c r="F100" s="1">
        <v>47</v>
      </c>
    </row>
    <row r="101" spans="6:6" hidden="1" x14ac:dyDescent="0.25">
      <c r="F101" s="1">
        <v>48</v>
      </c>
    </row>
    <row r="102" spans="6:6" hidden="1" x14ac:dyDescent="0.25">
      <c r="F102" s="1">
        <v>49</v>
      </c>
    </row>
    <row r="103" spans="6:6" hidden="1" x14ac:dyDescent="0.25">
      <c r="F103" s="1">
        <v>50</v>
      </c>
    </row>
    <row r="104" spans="6:6" hidden="1" x14ac:dyDescent="0.25">
      <c r="F104" s="1">
        <v>51</v>
      </c>
    </row>
    <row r="105" spans="6:6" hidden="1" x14ac:dyDescent="0.25">
      <c r="F105" s="1">
        <v>52</v>
      </c>
    </row>
    <row r="106" spans="6:6" hidden="1" x14ac:dyDescent="0.25">
      <c r="F106" s="1">
        <v>53</v>
      </c>
    </row>
    <row r="107" spans="6:6" hidden="1" x14ac:dyDescent="0.25">
      <c r="F107" s="1">
        <v>54</v>
      </c>
    </row>
    <row r="108" spans="6:6" hidden="1" x14ac:dyDescent="0.25">
      <c r="F108" s="1">
        <v>55</v>
      </c>
    </row>
    <row r="109" spans="6:6" hidden="1" x14ac:dyDescent="0.25">
      <c r="F109" s="1">
        <v>56</v>
      </c>
    </row>
    <row r="110" spans="6:6" hidden="1" x14ac:dyDescent="0.25">
      <c r="F110" s="1">
        <v>57</v>
      </c>
    </row>
    <row r="111" spans="6:6" hidden="1" x14ac:dyDescent="0.25">
      <c r="F111" s="1">
        <v>58</v>
      </c>
    </row>
    <row r="112" spans="6:6" hidden="1" x14ac:dyDescent="0.25">
      <c r="F112" s="1">
        <v>59</v>
      </c>
    </row>
    <row r="113" spans="6:6" hidden="1" x14ac:dyDescent="0.25">
      <c r="F113" s="1">
        <v>60</v>
      </c>
    </row>
    <row r="114" spans="6:6" hidden="1" x14ac:dyDescent="0.25">
      <c r="F114" s="1">
        <v>61</v>
      </c>
    </row>
    <row r="115" spans="6:6" hidden="1" x14ac:dyDescent="0.25">
      <c r="F115" s="1">
        <v>62</v>
      </c>
    </row>
    <row r="116" spans="6:6" hidden="1" x14ac:dyDescent="0.25">
      <c r="F116" s="1">
        <v>63</v>
      </c>
    </row>
    <row r="117" spans="6:6" hidden="1" x14ac:dyDescent="0.25">
      <c r="F117" s="1">
        <v>64</v>
      </c>
    </row>
    <row r="118" spans="6:6" hidden="1" x14ac:dyDescent="0.25">
      <c r="F118" s="1">
        <v>65</v>
      </c>
    </row>
    <row r="119" spans="6:6" hidden="1" x14ac:dyDescent="0.25">
      <c r="F119" s="1">
        <v>66</v>
      </c>
    </row>
    <row r="120" spans="6:6" hidden="1" x14ac:dyDescent="0.25">
      <c r="F120" s="1">
        <v>67</v>
      </c>
    </row>
    <row r="121" spans="6:6" hidden="1" x14ac:dyDescent="0.25">
      <c r="F121" s="1">
        <v>68</v>
      </c>
    </row>
    <row r="122" spans="6:6" hidden="1" x14ac:dyDescent="0.25">
      <c r="F122" s="1">
        <v>69</v>
      </c>
    </row>
    <row r="123" spans="6:6" hidden="1" x14ac:dyDescent="0.25">
      <c r="F123" s="1">
        <v>70</v>
      </c>
    </row>
    <row r="124" spans="6:6" hidden="1" x14ac:dyDescent="0.25">
      <c r="F124" s="1">
        <v>71</v>
      </c>
    </row>
    <row r="125" spans="6:6" hidden="1" x14ac:dyDescent="0.25">
      <c r="F125" s="1">
        <v>72</v>
      </c>
    </row>
    <row r="126" spans="6:6" hidden="1" x14ac:dyDescent="0.25">
      <c r="F126" s="1">
        <v>73</v>
      </c>
    </row>
    <row r="127" spans="6:6" hidden="1" x14ac:dyDescent="0.25">
      <c r="F127" s="1">
        <v>74</v>
      </c>
    </row>
    <row r="128" spans="6:6" hidden="1" x14ac:dyDescent="0.25">
      <c r="F128" s="1">
        <v>75</v>
      </c>
    </row>
    <row r="129" spans="6:6" hidden="1" x14ac:dyDescent="0.25">
      <c r="F129" s="1">
        <v>76</v>
      </c>
    </row>
    <row r="130" spans="6:6" hidden="1" x14ac:dyDescent="0.25">
      <c r="F130" s="1">
        <v>77</v>
      </c>
    </row>
    <row r="131" spans="6:6" hidden="1" x14ac:dyDescent="0.25">
      <c r="F131" s="1">
        <v>78</v>
      </c>
    </row>
    <row r="132" spans="6:6" hidden="1" x14ac:dyDescent="0.25">
      <c r="F132" s="1">
        <v>79</v>
      </c>
    </row>
    <row r="133" spans="6:6" hidden="1" x14ac:dyDescent="0.25">
      <c r="F133" s="1">
        <v>80</v>
      </c>
    </row>
    <row r="134" spans="6:6" hidden="1" x14ac:dyDescent="0.25">
      <c r="F134" s="1">
        <v>81</v>
      </c>
    </row>
    <row r="135" spans="6:6" hidden="1" x14ac:dyDescent="0.25">
      <c r="F135" s="1">
        <v>82</v>
      </c>
    </row>
    <row r="136" spans="6:6" hidden="1" x14ac:dyDescent="0.25">
      <c r="F136" s="1">
        <v>83</v>
      </c>
    </row>
    <row r="137" spans="6:6" hidden="1" x14ac:dyDescent="0.25">
      <c r="F137" s="1">
        <v>84</v>
      </c>
    </row>
    <row r="138" spans="6:6" hidden="1" x14ac:dyDescent="0.25">
      <c r="F138" s="1">
        <v>85</v>
      </c>
    </row>
    <row r="139" spans="6:6" hidden="1" x14ac:dyDescent="0.25">
      <c r="F139" s="1">
        <v>86</v>
      </c>
    </row>
    <row r="140" spans="6:6" hidden="1" x14ac:dyDescent="0.25">
      <c r="F140" s="1">
        <v>87</v>
      </c>
    </row>
    <row r="141" spans="6:6" hidden="1" x14ac:dyDescent="0.25">
      <c r="F141" s="1">
        <v>88</v>
      </c>
    </row>
    <row r="142" spans="6:6" hidden="1" x14ac:dyDescent="0.25">
      <c r="F142" s="1">
        <v>89</v>
      </c>
    </row>
    <row r="143" spans="6:6" hidden="1" x14ac:dyDescent="0.25">
      <c r="F143" s="1">
        <v>90</v>
      </c>
    </row>
    <row r="144" spans="6:6" hidden="1" x14ac:dyDescent="0.25">
      <c r="F144" s="1">
        <v>91</v>
      </c>
    </row>
    <row r="145" spans="6:6" hidden="1" x14ac:dyDescent="0.25">
      <c r="F145" s="1">
        <v>92</v>
      </c>
    </row>
    <row r="146" spans="6:6" hidden="1" x14ac:dyDescent="0.25">
      <c r="F146" s="1">
        <v>93</v>
      </c>
    </row>
    <row r="147" spans="6:6" hidden="1" x14ac:dyDescent="0.25">
      <c r="F147" s="1">
        <v>94</v>
      </c>
    </row>
    <row r="148" spans="6:6" hidden="1" x14ac:dyDescent="0.25">
      <c r="F148" s="1">
        <v>95</v>
      </c>
    </row>
    <row r="149" spans="6:6" hidden="1" x14ac:dyDescent="0.25">
      <c r="F149" s="1">
        <v>96</v>
      </c>
    </row>
    <row r="150" spans="6:6" hidden="1" x14ac:dyDescent="0.25">
      <c r="F150" s="1">
        <v>97</v>
      </c>
    </row>
    <row r="151" spans="6:6" hidden="1" x14ac:dyDescent="0.25">
      <c r="F151" s="1">
        <v>98</v>
      </c>
    </row>
    <row r="152" spans="6:6" hidden="1" x14ac:dyDescent="0.25">
      <c r="F152" s="1">
        <v>99</v>
      </c>
    </row>
    <row r="153" spans="6:6" hidden="1" x14ac:dyDescent="0.25">
      <c r="F153" s="1">
        <v>100</v>
      </c>
    </row>
    <row r="154" spans="6:6" hidden="1" x14ac:dyDescent="0.25"/>
  </sheetData>
  <sheetProtection formatCells="0" formatColumns="0" formatRows="0" insertRows="0" deleteRows="0"/>
  <mergeCells count="219">
    <mergeCell ref="AE24:AF25"/>
    <mergeCell ref="AG24:AG25"/>
    <mergeCell ref="AH24:AH25"/>
    <mergeCell ref="AI24:AI25"/>
    <mergeCell ref="AJ24:AJ25"/>
    <mergeCell ref="AK24:AK25"/>
    <mergeCell ref="AE22:AF23"/>
    <mergeCell ref="AG22:AG23"/>
    <mergeCell ref="AH22:AH23"/>
    <mergeCell ref="AI22:AI23"/>
    <mergeCell ref="AJ22:AJ23"/>
    <mergeCell ref="AK22:AK23"/>
    <mergeCell ref="A24:A25"/>
    <mergeCell ref="B24:B25"/>
    <mergeCell ref="C24:C25"/>
    <mergeCell ref="D24:D25"/>
    <mergeCell ref="E24:E25"/>
    <mergeCell ref="F24:F25"/>
    <mergeCell ref="G24:G25"/>
    <mergeCell ref="H24:H25"/>
    <mergeCell ref="I24:I25"/>
    <mergeCell ref="J24:J25"/>
    <mergeCell ref="K24:K25"/>
    <mergeCell ref="L24:L25"/>
    <mergeCell ref="Y24:Y25"/>
    <mergeCell ref="Z24:Z25"/>
    <mergeCell ref="AA24:AA25"/>
    <mergeCell ref="AB24:AB25"/>
    <mergeCell ref="AC24:AC25"/>
    <mergeCell ref="AD24:AD25"/>
    <mergeCell ref="AI3:AK3"/>
    <mergeCell ref="A1:C3"/>
    <mergeCell ref="AI1:AK1"/>
    <mergeCell ref="AI2:AK2"/>
    <mergeCell ref="D1:AE3"/>
    <mergeCell ref="AF1:AH3"/>
    <mergeCell ref="A22:A23"/>
    <mergeCell ref="B22:B23"/>
    <mergeCell ref="C22:C23"/>
    <mergeCell ref="D22:D23"/>
    <mergeCell ref="E22:E23"/>
    <mergeCell ref="F22:F23"/>
    <mergeCell ref="G22:G23"/>
    <mergeCell ref="H22:H23"/>
    <mergeCell ref="I22:I23"/>
    <mergeCell ref="J22:J23"/>
    <mergeCell ref="K22:K23"/>
    <mergeCell ref="L22:L23"/>
    <mergeCell ref="Y22:Y23"/>
    <mergeCell ref="Z22:Z23"/>
    <mergeCell ref="AA22:AA23"/>
    <mergeCell ref="AB22:AB23"/>
    <mergeCell ref="AC22:AC23"/>
    <mergeCell ref="AD22:AD23"/>
    <mergeCell ref="A12:A13"/>
    <mergeCell ref="D12:D13"/>
    <mergeCell ref="AE8:AK8"/>
    <mergeCell ref="AK9:AK11"/>
    <mergeCell ref="AH9:AH11"/>
    <mergeCell ref="AE9:AF11"/>
    <mergeCell ref="M8:AD8"/>
    <mergeCell ref="AD9:AD11"/>
    <mergeCell ref="AC9:AC11"/>
    <mergeCell ref="AB9:AB11"/>
    <mergeCell ref="AA9:AA11"/>
    <mergeCell ref="Z9:Z11"/>
    <mergeCell ref="Y9:Y11"/>
    <mergeCell ref="X9:X11"/>
    <mergeCell ref="O9:O11"/>
    <mergeCell ref="A8:L8"/>
    <mergeCell ref="N9:N11"/>
    <mergeCell ref="A9:A11"/>
    <mergeCell ref="B9:B11"/>
    <mergeCell ref="C9:C11"/>
    <mergeCell ref="E9:E11"/>
    <mergeCell ref="H9:H11"/>
    <mergeCell ref="K9:K11"/>
    <mergeCell ref="I9:I11"/>
    <mergeCell ref="A5:D5"/>
    <mergeCell ref="A6:D6"/>
    <mergeCell ref="E5:AK5"/>
    <mergeCell ref="E6:AK6"/>
    <mergeCell ref="AI9:AI11"/>
    <mergeCell ref="AJ9:AJ11"/>
    <mergeCell ref="R10:R11"/>
    <mergeCell ref="T10:T11"/>
    <mergeCell ref="U10:U11"/>
    <mergeCell ref="Q10:Q11"/>
    <mergeCell ref="S10:S11"/>
    <mergeCell ref="P10:P11"/>
    <mergeCell ref="W10:W11"/>
    <mergeCell ref="D9:D11"/>
    <mergeCell ref="G9:G11"/>
    <mergeCell ref="M9:M11"/>
    <mergeCell ref="F9:F11"/>
    <mergeCell ref="J9:J11"/>
    <mergeCell ref="AG9:AG11"/>
    <mergeCell ref="C12:C13"/>
    <mergeCell ref="B12:B13"/>
    <mergeCell ref="P9:W9"/>
    <mergeCell ref="V10:V11"/>
    <mergeCell ref="L9:L11"/>
    <mergeCell ref="Y12:Y13"/>
    <mergeCell ref="Z12:Z13"/>
    <mergeCell ref="G12:G13"/>
    <mergeCell ref="F12:F13"/>
    <mergeCell ref="E12:E13"/>
    <mergeCell ref="H12:H13"/>
    <mergeCell ref="I12:I13"/>
    <mergeCell ref="J12:J13"/>
    <mergeCell ref="AE12:AF13"/>
    <mergeCell ref="AG12:AG13"/>
    <mergeCell ref="AA12:AA13"/>
    <mergeCell ref="AB12:AB13"/>
    <mergeCell ref="AC12:AC13"/>
    <mergeCell ref="AD12:AD13"/>
    <mergeCell ref="K12:K13"/>
    <mergeCell ref="L12:L13"/>
    <mergeCell ref="Z14:Z15"/>
    <mergeCell ref="AA14:AA15"/>
    <mergeCell ref="AB14:AB15"/>
    <mergeCell ref="AC14:AC15"/>
    <mergeCell ref="AD14:AD15"/>
    <mergeCell ref="AE14:AF15"/>
    <mergeCell ref="AG14:AG15"/>
    <mergeCell ref="F14:F15"/>
    <mergeCell ref="G14:G15"/>
    <mergeCell ref="H14:H15"/>
    <mergeCell ref="I14:I15"/>
    <mergeCell ref="J14:J15"/>
    <mergeCell ref="K14:K15"/>
    <mergeCell ref="L14:L15"/>
    <mergeCell ref="Y14:Y15"/>
    <mergeCell ref="A16:A17"/>
    <mergeCell ref="B16:B17"/>
    <mergeCell ref="C16:C17"/>
    <mergeCell ref="D16:D17"/>
    <mergeCell ref="E16:E17"/>
    <mergeCell ref="A14:A15"/>
    <mergeCell ref="B14:B15"/>
    <mergeCell ref="C14:C15"/>
    <mergeCell ref="D14:D15"/>
    <mergeCell ref="E14:E15"/>
    <mergeCell ref="L16:L17"/>
    <mergeCell ref="Y16:Y17"/>
    <mergeCell ref="AI4:AK4"/>
    <mergeCell ref="AH14:AH15"/>
    <mergeCell ref="AI14:AI15"/>
    <mergeCell ref="AJ14:AJ15"/>
    <mergeCell ref="AK14:AK15"/>
    <mergeCell ref="AK12:AK13"/>
    <mergeCell ref="AH12:AH13"/>
    <mergeCell ref="AI12:AI13"/>
    <mergeCell ref="AJ12:AJ13"/>
    <mergeCell ref="Z16:Z17"/>
    <mergeCell ref="AA16:AA17"/>
    <mergeCell ref="F16:F17"/>
    <mergeCell ref="G16:G17"/>
    <mergeCell ref="H16:H17"/>
    <mergeCell ref="I16:I17"/>
    <mergeCell ref="J16:J17"/>
    <mergeCell ref="AB18:AB19"/>
    <mergeCell ref="AC18:AC19"/>
    <mergeCell ref="AH16:AH17"/>
    <mergeCell ref="AI16:AI17"/>
    <mergeCell ref="AJ16:AJ17"/>
    <mergeCell ref="AK16:AK17"/>
    <mergeCell ref="A18:A19"/>
    <mergeCell ref="B18:B19"/>
    <mergeCell ref="C18:C19"/>
    <mergeCell ref="D18:D19"/>
    <mergeCell ref="E18:E19"/>
    <mergeCell ref="F18:F19"/>
    <mergeCell ref="G18:G19"/>
    <mergeCell ref="H18:H19"/>
    <mergeCell ref="I18:I19"/>
    <mergeCell ref="J18:J19"/>
    <mergeCell ref="K18:K19"/>
    <mergeCell ref="L18:L19"/>
    <mergeCell ref="AB16:AB17"/>
    <mergeCell ref="AC16:AC17"/>
    <mergeCell ref="AD16:AD17"/>
    <mergeCell ref="AE16:AF17"/>
    <mergeCell ref="AG16:AG17"/>
    <mergeCell ref="K16:K17"/>
    <mergeCell ref="AJ18:AJ19"/>
    <mergeCell ref="AK18:AK19"/>
    <mergeCell ref="A20:A21"/>
    <mergeCell ref="B20:B21"/>
    <mergeCell ref="C20:C21"/>
    <mergeCell ref="D20:D21"/>
    <mergeCell ref="E20:E21"/>
    <mergeCell ref="F20:F21"/>
    <mergeCell ref="G20:G21"/>
    <mergeCell ref="H20:H21"/>
    <mergeCell ref="I20:I21"/>
    <mergeCell ref="J20:J21"/>
    <mergeCell ref="K20:K21"/>
    <mergeCell ref="L20:L21"/>
    <mergeCell ref="Y20:Y21"/>
    <mergeCell ref="Z20:Z21"/>
    <mergeCell ref="AD18:AD19"/>
    <mergeCell ref="AE18:AF19"/>
    <mergeCell ref="AG18:AG19"/>
    <mergeCell ref="AH18:AH19"/>
    <mergeCell ref="AI18:AI19"/>
    <mergeCell ref="Y18:Y19"/>
    <mergeCell ref="Z18:Z19"/>
    <mergeCell ref="AA18:AA19"/>
    <mergeCell ref="AG20:AG21"/>
    <mergeCell ref="AH20:AH21"/>
    <mergeCell ref="AI20:AI21"/>
    <mergeCell ref="AJ20:AJ21"/>
    <mergeCell ref="AK20:AK21"/>
    <mergeCell ref="AA20:AA21"/>
    <mergeCell ref="AB20:AB21"/>
    <mergeCell ref="AC20:AC21"/>
    <mergeCell ref="AD20:AD21"/>
    <mergeCell ref="AE20:AF21"/>
  </mergeCells>
  <conditionalFormatting sqref="H12">
    <cfRule type="containsText" dxfId="71" priority="96" operator="containsText" text="Muy Alta">
      <formula>NOT(ISERROR(SEARCH("Muy Alta",H12)))</formula>
    </cfRule>
    <cfRule type="containsText" dxfId="70" priority="97" operator="containsText" text="Alta">
      <formula>NOT(ISERROR(SEARCH("Alta",H12)))</formula>
    </cfRule>
    <cfRule type="containsText" dxfId="69" priority="98" operator="containsText" text="Media">
      <formula>NOT(ISERROR(SEARCH("Media",H12)))</formula>
    </cfRule>
    <cfRule type="containsText" dxfId="68" priority="99" operator="containsText" text="Baja">
      <formula>NOT(ISERROR(SEARCH("Baja",H12)))</formula>
    </cfRule>
    <cfRule type="containsText" dxfId="67" priority="100" operator="containsText" text="Muy Baja">
      <formula>NOT(ISERROR(SEARCH("Muy Baja",H12)))</formula>
    </cfRule>
  </conditionalFormatting>
  <conditionalFormatting sqref="H14 H16 H18 H20 H22 H24">
    <cfRule type="containsText" dxfId="66" priority="60" operator="containsText" text="Muy Alta">
      <formula>NOT(ISERROR(SEARCH("Muy Alta",H14)))</formula>
    </cfRule>
    <cfRule type="containsText" dxfId="65" priority="61" operator="containsText" text="Alta">
      <formula>NOT(ISERROR(SEARCH("Alta",H14)))</formula>
    </cfRule>
    <cfRule type="containsText" dxfId="64" priority="62" operator="containsText" text="Media">
      <formula>NOT(ISERROR(SEARCH("Media",H14)))</formula>
    </cfRule>
    <cfRule type="containsText" dxfId="63" priority="63" operator="containsText" text="Baja">
      <formula>NOT(ISERROR(SEARCH("Baja",H14)))</formula>
    </cfRule>
    <cfRule type="containsText" dxfId="62" priority="64" operator="containsText" text="Muy Baja">
      <formula>NOT(ISERROR(SEARCH("Muy Baja",H14)))</formula>
    </cfRule>
  </conditionalFormatting>
  <conditionalFormatting sqref="J12">
    <cfRule type="containsText" dxfId="61" priority="91" operator="containsText" text="Catastrófico">
      <formula>NOT(ISERROR(SEARCH("Catastrófico",J12)))</formula>
    </cfRule>
    <cfRule type="containsText" dxfId="60" priority="92" operator="containsText" text="Mayor">
      <formula>NOT(ISERROR(SEARCH("Mayor",J12)))</formula>
    </cfRule>
    <cfRule type="containsText" dxfId="59" priority="93" operator="containsText" text="Moderado">
      <formula>NOT(ISERROR(SEARCH("Moderado",J12)))</formula>
    </cfRule>
    <cfRule type="containsText" dxfId="58" priority="94" operator="containsText" text="Menor">
      <formula>NOT(ISERROR(SEARCH("Menor",J12)))</formula>
    </cfRule>
    <cfRule type="containsText" dxfId="57" priority="95" operator="containsText" text="Leve">
      <formula>NOT(ISERROR(SEARCH("Leve",J12)))</formula>
    </cfRule>
  </conditionalFormatting>
  <conditionalFormatting sqref="J14 J16 J18 J20 J22 J24">
    <cfRule type="containsText" dxfId="56" priority="55" operator="containsText" text="Catastrófico">
      <formula>NOT(ISERROR(SEARCH("Catastrófico",J14)))</formula>
    </cfRule>
    <cfRule type="containsText" dxfId="55" priority="56" operator="containsText" text="Mayor">
      <formula>NOT(ISERROR(SEARCH("Mayor",J14)))</formula>
    </cfRule>
    <cfRule type="containsText" dxfId="54" priority="57" operator="containsText" text="Moderado">
      <formula>NOT(ISERROR(SEARCH("Moderado",J14)))</formula>
    </cfRule>
    <cfRule type="containsText" dxfId="53" priority="58" operator="containsText" text="Menor">
      <formula>NOT(ISERROR(SEARCH("Menor",J14)))</formula>
    </cfRule>
    <cfRule type="containsText" dxfId="52" priority="59" operator="containsText" text="Leve">
      <formula>NOT(ISERROR(SEARCH("Leve",J14)))</formula>
    </cfRule>
  </conditionalFormatting>
  <conditionalFormatting sqref="L12">
    <cfRule type="containsText" dxfId="51" priority="101" operator="containsText" text="Bajo">
      <formula>NOT(ISERROR(SEARCH("Bajo",L12)))</formula>
    </cfRule>
    <cfRule type="containsText" dxfId="50" priority="102" operator="containsText" text="Moderado">
      <formula>NOT(ISERROR(SEARCH("Moderado",L12)))</formula>
    </cfRule>
    <cfRule type="containsText" dxfId="49" priority="103" operator="containsText" text="Alto">
      <formula>NOT(ISERROR(SEARCH("Alto",L12)))</formula>
    </cfRule>
    <cfRule type="containsText" dxfId="48" priority="104" operator="containsText" text="Extremo">
      <formula>NOT(ISERROR(SEARCH("Extremo",L12)))</formula>
    </cfRule>
    <cfRule type="containsText" dxfId="47" priority="105" operator="containsText" text="Extrema">
      <formula>NOT(ISERROR(SEARCH("Extrema",L12)))</formula>
    </cfRule>
    <cfRule type="containsText" dxfId="46" priority="106" operator="containsText" text="Alta">
      <formula>NOT(ISERROR(SEARCH("Alta",L12)))</formula>
    </cfRule>
    <cfRule type="containsText" dxfId="45" priority="107" operator="containsText" text="Moderada">
      <formula>NOT(ISERROR(SEARCH("Moderada",L12)))</formula>
    </cfRule>
    <cfRule type="containsText" dxfId="44" priority="108" operator="containsText" text="Baja">
      <formula>NOT(ISERROR(SEARCH("Baja",L12)))</formula>
    </cfRule>
  </conditionalFormatting>
  <conditionalFormatting sqref="L14 L16 L18 L20 L22 L24">
    <cfRule type="containsText" dxfId="43" priority="65" operator="containsText" text="Bajo">
      <formula>NOT(ISERROR(SEARCH("Bajo",L14)))</formula>
    </cfRule>
    <cfRule type="containsText" dxfId="42" priority="66" operator="containsText" text="Moderado">
      <formula>NOT(ISERROR(SEARCH("Moderado",L14)))</formula>
    </cfRule>
    <cfRule type="containsText" dxfId="41" priority="67" operator="containsText" text="Alto">
      <formula>NOT(ISERROR(SEARCH("Alto",L14)))</formula>
    </cfRule>
    <cfRule type="containsText" dxfId="40" priority="68" operator="containsText" text="Extremo">
      <formula>NOT(ISERROR(SEARCH("Extremo",L14)))</formula>
    </cfRule>
    <cfRule type="containsText" dxfId="39" priority="69" operator="containsText" text="Extrema">
      <formula>NOT(ISERROR(SEARCH("Extrema",L14)))</formula>
    </cfRule>
    <cfRule type="containsText" dxfId="38" priority="70" operator="containsText" text="Alta">
      <formula>NOT(ISERROR(SEARCH("Alta",L14)))</formula>
    </cfRule>
    <cfRule type="containsText" dxfId="37" priority="71" operator="containsText" text="Moderada">
      <formula>NOT(ISERROR(SEARCH("Moderada",L14)))</formula>
    </cfRule>
    <cfRule type="containsText" dxfId="36" priority="72" operator="containsText" text="Baja">
      <formula>NOT(ISERROR(SEARCH("Baja",L14)))</formula>
    </cfRule>
  </conditionalFormatting>
  <conditionalFormatting sqref="Y12">
    <cfRule type="containsText" dxfId="35" priority="86" operator="containsText" text="Muy Alta">
      <formula>NOT(ISERROR(SEARCH("Muy Alta",Y12)))</formula>
    </cfRule>
    <cfRule type="containsText" dxfId="34" priority="87" operator="containsText" text="Alta">
      <formula>NOT(ISERROR(SEARCH("Alta",Y12)))</formula>
    </cfRule>
    <cfRule type="containsText" dxfId="33" priority="88" operator="containsText" text="Media">
      <formula>NOT(ISERROR(SEARCH("Media",Y12)))</formula>
    </cfRule>
    <cfRule type="containsText" dxfId="32" priority="89" operator="containsText" text="Baja">
      <formula>NOT(ISERROR(SEARCH("Baja",Y12)))</formula>
    </cfRule>
    <cfRule type="containsText" dxfId="31" priority="90" operator="containsText" text="Muy Baja">
      <formula>NOT(ISERROR(SEARCH("Muy Baja",Y12)))</formula>
    </cfRule>
  </conditionalFormatting>
  <conditionalFormatting sqref="Y14 Y16 Y18 Y20 Y22 Y24">
    <cfRule type="containsText" dxfId="30" priority="50" operator="containsText" text="Muy Alta">
      <formula>NOT(ISERROR(SEARCH("Muy Alta",Y14)))</formula>
    </cfRule>
    <cfRule type="containsText" dxfId="29" priority="51" operator="containsText" text="Alta">
      <formula>NOT(ISERROR(SEARCH("Alta",Y14)))</formula>
    </cfRule>
    <cfRule type="containsText" dxfId="28" priority="52" operator="containsText" text="Media">
      <formula>NOT(ISERROR(SEARCH("Media",Y14)))</formula>
    </cfRule>
    <cfRule type="containsText" dxfId="27" priority="53" operator="containsText" text="Baja">
      <formula>NOT(ISERROR(SEARCH("Baja",Y14)))</formula>
    </cfRule>
    <cfRule type="containsText" dxfId="26" priority="54" operator="containsText" text="Muy Baja">
      <formula>NOT(ISERROR(SEARCH("Muy Baja",Y14)))</formula>
    </cfRule>
  </conditionalFormatting>
  <conditionalFormatting sqref="AA12">
    <cfRule type="containsText" dxfId="25" priority="81" operator="containsText" text="Catastrófico">
      <formula>NOT(ISERROR(SEARCH("Catastrófico",AA12)))</formula>
    </cfRule>
    <cfRule type="containsText" dxfId="24" priority="82" operator="containsText" text="Mayor">
      <formula>NOT(ISERROR(SEARCH("Mayor",AA12)))</formula>
    </cfRule>
    <cfRule type="containsText" dxfId="23" priority="83" operator="containsText" text="Moderado">
      <formula>NOT(ISERROR(SEARCH("Moderado",AA12)))</formula>
    </cfRule>
    <cfRule type="containsText" dxfId="22" priority="84" operator="containsText" text="Menor">
      <formula>NOT(ISERROR(SEARCH("Menor",AA12)))</formula>
    </cfRule>
    <cfRule type="containsText" dxfId="21" priority="85" operator="containsText" text="Leve">
      <formula>NOT(ISERROR(SEARCH("Leve",AA12)))</formula>
    </cfRule>
  </conditionalFormatting>
  <conditionalFormatting sqref="AA14 AA16 AA18 AA20 AA22 AA24">
    <cfRule type="containsText" dxfId="20" priority="45" operator="containsText" text="Catastrófico">
      <formula>NOT(ISERROR(SEARCH("Catastrófico",AA14)))</formula>
    </cfRule>
    <cfRule type="containsText" dxfId="19" priority="46" operator="containsText" text="Mayor">
      <formula>NOT(ISERROR(SEARCH("Mayor",AA14)))</formula>
    </cfRule>
    <cfRule type="containsText" dxfId="18" priority="47" operator="containsText" text="Moderado">
      <formula>NOT(ISERROR(SEARCH("Moderado",AA14)))</formula>
    </cfRule>
    <cfRule type="containsText" dxfId="17" priority="48" operator="containsText" text="Menor">
      <formula>NOT(ISERROR(SEARCH("Menor",AA14)))</formula>
    </cfRule>
    <cfRule type="containsText" dxfId="16" priority="49" operator="containsText" text="Leve">
      <formula>NOT(ISERROR(SEARCH("Leve",AA14)))</formula>
    </cfRule>
  </conditionalFormatting>
  <conditionalFormatting sqref="AC12">
    <cfRule type="containsText" dxfId="15" priority="73" operator="containsText" text="Bajo">
      <formula>NOT(ISERROR(SEARCH("Bajo",AC12)))</formula>
    </cfRule>
    <cfRule type="containsText" dxfId="14" priority="74" operator="containsText" text="Moderado">
      <formula>NOT(ISERROR(SEARCH("Moderado",AC12)))</formula>
    </cfRule>
    <cfRule type="containsText" dxfId="13" priority="75" operator="containsText" text="Alto">
      <formula>NOT(ISERROR(SEARCH("Alto",AC12)))</formula>
    </cfRule>
    <cfRule type="containsText" dxfId="12" priority="76" operator="containsText" text="Extremo">
      <formula>NOT(ISERROR(SEARCH("Extremo",AC12)))</formula>
    </cfRule>
    <cfRule type="containsText" dxfId="11" priority="77" operator="containsText" text="Extrema">
      <formula>NOT(ISERROR(SEARCH("Extrema",AC12)))</formula>
    </cfRule>
    <cfRule type="containsText" dxfId="10" priority="78" operator="containsText" text="Alta">
      <formula>NOT(ISERROR(SEARCH("Alta",AC12)))</formula>
    </cfRule>
    <cfRule type="containsText" dxfId="9" priority="79" operator="containsText" text="Moderada">
      <formula>NOT(ISERROR(SEARCH("Moderada",AC12)))</formula>
    </cfRule>
    <cfRule type="containsText" dxfId="8" priority="80" operator="containsText" text="Baja">
      <formula>NOT(ISERROR(SEARCH("Baja",AC12)))</formula>
    </cfRule>
  </conditionalFormatting>
  <conditionalFormatting sqref="AC14 AC16 AC18 AC20 AC22 AC24">
    <cfRule type="containsText" dxfId="7" priority="37" operator="containsText" text="Bajo">
      <formula>NOT(ISERROR(SEARCH("Bajo",AC14)))</formula>
    </cfRule>
    <cfRule type="containsText" dxfId="6" priority="38" operator="containsText" text="Moderado">
      <formula>NOT(ISERROR(SEARCH("Moderado",AC14)))</formula>
    </cfRule>
    <cfRule type="containsText" dxfId="5" priority="39" operator="containsText" text="Alto">
      <formula>NOT(ISERROR(SEARCH("Alto",AC14)))</formula>
    </cfRule>
    <cfRule type="containsText" dxfId="4" priority="40" operator="containsText" text="Extremo">
      <formula>NOT(ISERROR(SEARCH("Extremo",AC14)))</formula>
    </cfRule>
    <cfRule type="containsText" dxfId="3" priority="41" operator="containsText" text="Extrema">
      <formula>NOT(ISERROR(SEARCH("Extrema",AC14)))</formula>
    </cfRule>
    <cfRule type="containsText" dxfId="2" priority="42" operator="containsText" text="Alta">
      <formula>NOT(ISERROR(SEARCH("Alta",AC14)))</formula>
    </cfRule>
    <cfRule type="containsText" dxfId="1" priority="43" operator="containsText" text="Moderada">
      <formula>NOT(ISERROR(SEARCH("Moderada",AC14)))</formula>
    </cfRule>
    <cfRule type="containsText" dxfId="0" priority="44" operator="containsText" text="Baja">
      <formula>NOT(ISERROR(SEARCH("Baja",AC14)))</formula>
    </cfRule>
  </conditionalFormatting>
  <dataValidations count="8">
    <dataValidation type="list" allowBlank="1" showInputMessage="1" showErrorMessage="1" sqref="I12 K24 K22 I24 I22 K20 K18 K16 I20 I18 I16 K14 I14 K12" xr:uid="{00000000-0002-0000-0100-000000000000}">
      <formula1>$F$42:$F$46</formula1>
    </dataValidation>
    <dataValidation type="list" allowBlank="1" showInputMessage="1" showErrorMessage="1" sqref="O12:O25" xr:uid="{139AA7C7-935F-47F4-B314-090E55524555}">
      <formula1>$P$42:$P$43</formula1>
    </dataValidation>
    <dataValidation type="list" allowBlank="1" showInputMessage="1" showErrorMessage="1" sqref="P12:P25" xr:uid="{ED1367EA-5F45-4A0D-A5A3-0219AF770D07}">
      <formula1>$N$42:$N$44</formula1>
    </dataValidation>
    <dataValidation type="list" allowBlank="1" showInputMessage="1" showErrorMessage="1" sqref="R12:R25" xr:uid="{AAB8D1FE-3D51-4286-B212-121467691E84}">
      <formula1>$N$46:$N$47</formula1>
    </dataValidation>
    <dataValidation type="list" allowBlank="1" showInputMessage="1" showErrorMessage="1" sqref="U12:U25" xr:uid="{573F9DD3-0371-4056-93C8-20C7F201527D}">
      <formula1>$N$49:$N$50</formula1>
    </dataValidation>
    <dataValidation type="list" allowBlank="1" showInputMessage="1" showErrorMessage="1" sqref="V12:V25" xr:uid="{9681F623-6FE5-4FDE-A1F5-81B28DC25358}">
      <formula1>$N$52:$N$53</formula1>
    </dataValidation>
    <dataValidation type="list" allowBlank="1" showInputMessage="1" showErrorMessage="1" sqref="W12:W25" xr:uid="{A21A4B57-4F51-474F-951C-5D7A261A70F5}">
      <formula1>$N$55:$N$56</formula1>
    </dataValidation>
    <dataValidation type="list" allowBlank="1" showInputMessage="1" showErrorMessage="1" sqref="F12 F24 F22 F20 F18 F16 F14" xr:uid="{00000000-0002-0000-0100-000009000000}">
      <formula1>$L$41:$L$49</formula1>
    </dataValidation>
  </dataValidations>
  <printOptions horizontalCentered="1"/>
  <pageMargins left="0" right="0" top="0.19685039370078741" bottom="0.19685039370078741" header="0.31496062992125984" footer="0.31496062992125984"/>
  <pageSetup scale="20" orientation="landscape" r:id="rId1"/>
  <ignoredErrors>
    <ignoredError sqref="J12 Q12:Q15 S12:S15 T12:T15 H12 Y12:AA12 X12 H14 J14 Y14:AA14" unlockedFormula="1"/>
    <ignoredError sqref="X13:X15" formul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996C-A252-4FD7-B9FA-A35A965459D9}">
  <dimension ref="A1"/>
  <sheetViews>
    <sheetView zoomScale="60" zoomScaleNormal="60" workbookViewId="0">
      <selection activeCell="K35" sqref="K35"/>
    </sheetView>
  </sheetViews>
  <sheetFormatPr baseColWidth="10"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 Mapa de Riesgos</vt:lpstr>
      <vt:lpstr>Hoja1</vt:lpstr>
      <vt:lpstr>'2. Mapa de Riesgos'!Títulos_a_imprimir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cp:lastPrinted>2020-02-17T18:06:59Z</cp:lastPrinted>
  <dcterms:created xsi:type="dcterms:W3CDTF">2016-03-05T20:47:34Z</dcterms:created>
  <dcterms:modified xsi:type="dcterms:W3CDTF">2026-06-08T17:33:50Z</dcterms:modified>
</cp:coreProperties>
</file>