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E:\ASESORIAS CONTABLES\2026\IMDER BUGA\PROCEDIMIENTOS\1. Estratégicos\P1. Direccionamiento y Planeación\03.P1. Manuales-Políticas-Planes\Riesgos Jurídica\"/>
    </mc:Choice>
  </mc:AlternateContent>
  <xr:revisionPtr revIDLastSave="0" documentId="13_ncr:1_{CD63C56F-4755-4869-8B22-0AFE7D39C247}" xr6:coauthVersionLast="47" xr6:coauthVersionMax="47" xr10:uidLastSave="{00000000-0000-0000-0000-000000000000}"/>
  <bookViews>
    <workbookView xWindow="-108" yWindow="-108" windowWidth="23256" windowHeight="12576" xr2:uid="{00000000-000D-0000-FFFF-FFFF00000000}"/>
  </bookViews>
  <sheets>
    <sheet name="2. Mapa de Riesgos" sheetId="3" r:id="rId1"/>
    <sheet name="Hoja1" sheetId="7" r:id="rId2"/>
  </sheets>
  <definedNames>
    <definedName name="_xlnm.Print_Titles" localSheetId="0">'2. Mapa de Riesgos'!$1:$11</definedName>
  </definedNames>
  <calcPr calcId="191029"/>
</workbook>
</file>

<file path=xl/calcChain.xml><?xml version="1.0" encoding="utf-8"?>
<calcChain xmlns="http://schemas.openxmlformats.org/spreadsheetml/2006/main">
  <c r="H22" i="3" l="1"/>
  <c r="J22" i="3"/>
  <c r="AA22" i="3" s="1"/>
  <c r="L22" i="3"/>
  <c r="Q22" i="3"/>
  <c r="T22" i="3" s="1"/>
  <c r="X22" i="3" s="1"/>
  <c r="S22" i="3"/>
  <c r="AB22" i="3"/>
  <c r="Q23" i="3"/>
  <c r="S23" i="3"/>
  <c r="T23" i="3" s="1"/>
  <c r="H24" i="3"/>
  <c r="J24" i="3"/>
  <c r="L24" i="3"/>
  <c r="Q24" i="3"/>
  <c r="T24" i="3" s="1"/>
  <c r="X24" i="3" s="1"/>
  <c r="S24" i="3"/>
  <c r="AA24" i="3"/>
  <c r="AB24" i="3"/>
  <c r="Q25" i="3"/>
  <c r="S25" i="3"/>
  <c r="H26" i="3"/>
  <c r="J26" i="3"/>
  <c r="AA26" i="3" s="1"/>
  <c r="L26" i="3"/>
  <c r="Q26" i="3"/>
  <c r="T26" i="3" s="1"/>
  <c r="X26" i="3" s="1"/>
  <c r="S26" i="3"/>
  <c r="AB26" i="3"/>
  <c r="Q27" i="3"/>
  <c r="S27" i="3"/>
  <c r="T27" i="3" l="1"/>
  <c r="X27" i="3" s="1"/>
  <c r="Z26" i="3" s="1"/>
  <c r="X23" i="3"/>
  <c r="Z22" i="3" s="1"/>
  <c r="Y22" i="3" s="1"/>
  <c r="T25" i="3"/>
  <c r="X25" i="3" s="1"/>
  <c r="Z24" i="3" s="1"/>
  <c r="H16" i="3"/>
  <c r="J16" i="3"/>
  <c r="AA16" i="3" s="1"/>
  <c r="L16" i="3"/>
  <c r="Q16" i="3"/>
  <c r="S16" i="3"/>
  <c r="AB16" i="3"/>
  <c r="Q17" i="3"/>
  <c r="S17" i="3"/>
  <c r="T17" i="3" s="1"/>
  <c r="H18" i="3"/>
  <c r="J18" i="3"/>
  <c r="L18" i="3"/>
  <c r="Q18" i="3"/>
  <c r="T18" i="3" s="1"/>
  <c r="X18" i="3" s="1"/>
  <c r="S18" i="3"/>
  <c r="AA18" i="3"/>
  <c r="AB18" i="3"/>
  <c r="Q19" i="3"/>
  <c r="S19" i="3"/>
  <c r="H20" i="3"/>
  <c r="J20" i="3"/>
  <c r="AA20" i="3" s="1"/>
  <c r="L20" i="3"/>
  <c r="Q20" i="3"/>
  <c r="S20" i="3"/>
  <c r="T20" i="3"/>
  <c r="X20" i="3" s="1"/>
  <c r="AB20" i="3"/>
  <c r="Q21" i="3"/>
  <c r="S21" i="3"/>
  <c r="AC24" i="3" l="1"/>
  <c r="AD24" i="3" s="1"/>
  <c r="Y24" i="3"/>
  <c r="X21" i="3"/>
  <c r="Z20" i="3" s="1"/>
  <c r="Y20" i="3" s="1"/>
  <c r="Y26" i="3"/>
  <c r="AC26" i="3"/>
  <c r="AD26" i="3" s="1"/>
  <c r="T21" i="3"/>
  <c r="T16" i="3"/>
  <c r="X16" i="3" s="1"/>
  <c r="X17" i="3" s="1"/>
  <c r="Z16" i="3" s="1"/>
  <c r="Y16" i="3" s="1"/>
  <c r="AC22" i="3"/>
  <c r="AD22" i="3" s="1"/>
  <c r="T19" i="3"/>
  <c r="X19" i="3" s="1"/>
  <c r="Z18" i="3" s="1"/>
  <c r="AC16" i="3"/>
  <c r="AD16" i="3" s="1"/>
  <c r="AC20" i="3"/>
  <c r="AD20" i="3" s="1"/>
  <c r="S15" i="3"/>
  <c r="Q15" i="3"/>
  <c r="AB14" i="3"/>
  <c r="S14" i="3"/>
  <c r="Q14" i="3"/>
  <c r="L14" i="3"/>
  <c r="J14" i="3"/>
  <c r="AA14" i="3" s="1"/>
  <c r="H14" i="3"/>
  <c r="Y18" i="3" l="1"/>
  <c r="AC18" i="3"/>
  <c r="AD18" i="3" s="1"/>
  <c r="T15" i="3"/>
  <c r="T14" i="3"/>
  <c r="X14" i="3" s="1"/>
  <c r="X15" i="3" s="1"/>
  <c r="Z14" i="3" s="1"/>
  <c r="Y14" i="3" s="1"/>
  <c r="AB12" i="3"/>
  <c r="Q13" i="3"/>
  <c r="S13" i="3"/>
  <c r="S12" i="3"/>
  <c r="Q12" i="3"/>
  <c r="J12" i="3"/>
  <c r="AA12" i="3" s="1"/>
  <c r="H12" i="3"/>
  <c r="AC14" i="3" l="1"/>
  <c r="AD14" i="3" s="1"/>
  <c r="T13" i="3"/>
  <c r="T12" i="3"/>
  <c r="X12" i="3" s="1"/>
  <c r="L12" i="3"/>
  <c r="X13" i="3" l="1"/>
  <c r="Z12" i="3" s="1"/>
  <c r="AC12" i="3" l="1"/>
  <c r="AD12" i="3" s="1"/>
  <c r="Y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usuario</author>
  </authors>
  <commentList>
    <comment ref="E9" authorId="0" shapeId="0" xr:uid="{6F65A862-040B-43E3-89E6-4A1C00F3B1D4}">
      <text>
        <r>
          <rPr>
            <sz val="9"/>
            <color indexed="81"/>
            <rFont val="Tahoma"/>
            <family val="2"/>
          </rPr>
          <t>La redacción debe iniciar con la frase de POSIBILIDAD DE, con la siguiente estructura:</t>
        </r>
        <r>
          <rPr>
            <b/>
            <sz val="9"/>
            <color indexed="81"/>
            <rFont val="Tahoma"/>
            <family val="2"/>
          </rPr>
          <t xml:space="preserve">
Impacto. ¿Qué?. </t>
        </r>
        <r>
          <rPr>
            <sz val="9"/>
            <color indexed="81"/>
            <rFont val="Tahoma"/>
            <family val="2"/>
          </rPr>
          <t xml:space="preserve"> Las consecuencias que puede ocasionar a la organización la materialización del riesgo.
</t>
        </r>
        <r>
          <rPr>
            <b/>
            <sz val="9"/>
            <color indexed="81"/>
            <rFont val="Tahoma"/>
            <family val="2"/>
          </rPr>
          <t xml:space="preserve">Causa Inmediata. ¿Cómo?. </t>
        </r>
        <r>
          <rPr>
            <sz val="9"/>
            <color indexed="81"/>
            <rFont val="Tahoma"/>
            <family val="2"/>
          </rPr>
          <t>circunstancias o situaciones más evidentes sobre las cuales se presenta el riesgo, las mismas no constituyen la causa principal o base para que se presente el riesgo.</t>
        </r>
        <r>
          <rPr>
            <sz val="9"/>
            <color indexed="81"/>
            <rFont val="Tahoma"/>
            <family val="2"/>
          </rPr>
          <t xml:space="preserve">
</t>
        </r>
        <r>
          <rPr>
            <b/>
            <sz val="9"/>
            <color indexed="81"/>
            <rFont val="Tahoma"/>
            <family val="2"/>
          </rPr>
          <t xml:space="preserve">Causa Raíz. ¿Por qué?. </t>
        </r>
        <r>
          <rPr>
            <sz val="9"/>
            <color indexed="81"/>
            <rFont val="Tahoma"/>
            <family val="2"/>
          </rPr>
          <t>Es la causa principal o básica, corresponden a las razones por la cuales se puede presentar el riesgo, so n la base para la definición de controles en la etapa de valoración del riesgo. Se debe tener en cuenta que para un mismo riesgo puede n existir más de una causa o subcausas que pueden ser analizadas.</t>
        </r>
      </text>
    </comment>
    <comment ref="I9" authorId="0" shapeId="0" xr:uid="{D992C2AD-A98A-43C4-B28A-E48C0DB819DE}">
      <text>
        <r>
          <rPr>
            <sz val="9"/>
            <color indexed="81"/>
            <rFont val="Tahoma"/>
            <family val="2"/>
          </rPr>
          <t xml:space="preserve">Se entiende la posibilidad de ocurrencia del riesgo. Estará asociada a la exposición al riesgo del proceso o actividad que se esté analizando. La probabilidad inherente será el número de veces que se pasa por el punto de riesgo en el periodo de 1 año.
</t>
        </r>
        <r>
          <rPr>
            <b/>
            <sz val="9"/>
            <color indexed="81"/>
            <rFont val="Tahoma"/>
            <family val="2"/>
          </rPr>
          <t>20% Muy Baja.</t>
        </r>
        <r>
          <rPr>
            <sz val="9"/>
            <color indexed="81"/>
            <rFont val="Tahoma"/>
            <family val="2"/>
          </rPr>
          <t xml:space="preserve"> La actividad que conlleva el riesgo se ejecuta como máximo 2 veces por año
</t>
        </r>
        <r>
          <rPr>
            <b/>
            <sz val="9"/>
            <color indexed="81"/>
            <rFont val="Tahoma"/>
            <family val="2"/>
          </rPr>
          <t>40% Baja.</t>
        </r>
        <r>
          <rPr>
            <sz val="9"/>
            <color indexed="81"/>
            <rFont val="Tahoma"/>
            <family val="2"/>
          </rPr>
          <t xml:space="preserve"> La actividad que conlleva el riesgo se ejecuta de 3 a 24 veces por año
</t>
        </r>
        <r>
          <rPr>
            <b/>
            <sz val="9"/>
            <color indexed="81"/>
            <rFont val="Tahoma"/>
            <family val="2"/>
          </rPr>
          <t>60% Media.</t>
        </r>
        <r>
          <rPr>
            <sz val="9"/>
            <color indexed="81"/>
            <rFont val="Tahoma"/>
            <family val="2"/>
          </rPr>
          <t xml:space="preserve"> La actividad que conlleva el riesgo se ejecuta de 24 a 500 veces por año
</t>
        </r>
        <r>
          <rPr>
            <b/>
            <sz val="9"/>
            <color indexed="81"/>
            <rFont val="Tahoma"/>
            <family val="2"/>
          </rPr>
          <t>80% Alta.</t>
        </r>
        <r>
          <rPr>
            <sz val="9"/>
            <color indexed="81"/>
            <rFont val="Tahoma"/>
            <family val="2"/>
          </rPr>
          <t xml:space="preserve"> La actividad que conlleva el riesgo se ejecuta mínimo 500 veces al año y máximo 5000 veces por año
</t>
        </r>
        <r>
          <rPr>
            <b/>
            <sz val="9"/>
            <color indexed="81"/>
            <rFont val="Tahoma"/>
            <family val="2"/>
          </rPr>
          <t>100% Muy Alta.</t>
        </r>
        <r>
          <rPr>
            <sz val="9"/>
            <color indexed="81"/>
            <rFont val="Tahoma"/>
            <family val="2"/>
          </rPr>
          <t xml:space="preserve"> La actividad que conlleva el riesgo se ejecuta más de 5000 veces por año</t>
        </r>
      </text>
    </comment>
    <comment ref="K9" authorId="0" shapeId="0" xr:uid="{CC324C4A-2F53-4132-AA49-DC2E1438F9C8}">
      <text>
        <r>
          <rPr>
            <b/>
            <sz val="9"/>
            <color indexed="81"/>
            <rFont val="Tahoma"/>
            <family val="2"/>
          </rPr>
          <t xml:space="preserve">20 % Leve. Afectación Económica. </t>
        </r>
        <r>
          <rPr>
            <sz val="9"/>
            <color indexed="81"/>
            <rFont val="Tahoma"/>
            <family val="2"/>
          </rPr>
          <t xml:space="preserve">Afectación menor a 10 SMLMV. </t>
        </r>
        <r>
          <rPr>
            <b/>
            <sz val="9"/>
            <color indexed="81"/>
            <rFont val="Tahoma"/>
            <family val="2"/>
          </rPr>
          <t>Reputacional.</t>
        </r>
        <r>
          <rPr>
            <sz val="9"/>
            <color indexed="81"/>
            <rFont val="Tahoma"/>
            <family val="2"/>
          </rPr>
          <t xml:space="preserve"> El riesgo afecta la imagen de algún área de la organización.
</t>
        </r>
        <r>
          <rPr>
            <b/>
            <sz val="9"/>
            <color indexed="81"/>
            <rFont val="Tahoma"/>
            <family val="2"/>
          </rPr>
          <t>40% Menor. Afectación Económica.</t>
        </r>
        <r>
          <rPr>
            <sz val="9"/>
            <color indexed="81"/>
            <rFont val="Tahoma"/>
            <family val="2"/>
          </rPr>
          <t xml:space="preserve"> Entre 10 y 50 SMLMV. </t>
        </r>
        <r>
          <rPr>
            <b/>
            <sz val="9"/>
            <color indexed="81"/>
            <rFont val="Tahoma"/>
            <family val="2"/>
          </rPr>
          <t>Reputacional.</t>
        </r>
        <r>
          <rPr>
            <sz val="9"/>
            <color indexed="81"/>
            <rFont val="Tahoma"/>
            <family val="2"/>
          </rPr>
          <t xml:space="preserve"> El riesgo afecta la imagen de la entidad internamente, de conocimiento general nivel interno, de junta directiva y accionistas y/o de proveedores.
</t>
        </r>
        <r>
          <rPr>
            <b/>
            <sz val="9"/>
            <color indexed="81"/>
            <rFont val="Tahoma"/>
            <family val="2"/>
          </rPr>
          <t>60% Moderado. Afectación Económica.</t>
        </r>
        <r>
          <rPr>
            <sz val="9"/>
            <color indexed="81"/>
            <rFont val="Tahoma"/>
            <family val="2"/>
          </rPr>
          <t xml:space="preserve"> Entre 50 y 100 SMLMV. </t>
        </r>
        <r>
          <rPr>
            <b/>
            <sz val="9"/>
            <color indexed="81"/>
            <rFont val="Tahoma"/>
            <family val="2"/>
          </rPr>
          <t>Reputacional.</t>
        </r>
        <r>
          <rPr>
            <sz val="9"/>
            <color indexed="81"/>
            <rFont val="Tahoma"/>
            <family val="2"/>
          </rPr>
          <t xml:space="preserve"> El riesgo afecta la imagen de la entidad con algunos usuarios de relevancia frente al logro de los objetivos. 
</t>
        </r>
        <r>
          <rPr>
            <b/>
            <sz val="9"/>
            <color indexed="81"/>
            <rFont val="Tahoma"/>
            <family val="2"/>
          </rPr>
          <t>80% Mayor. Afectación Económica.</t>
        </r>
        <r>
          <rPr>
            <sz val="9"/>
            <color indexed="81"/>
            <rFont val="Tahoma"/>
            <family val="2"/>
          </rPr>
          <t xml:space="preserve"> Entre 100 y 500 SMLMV. </t>
        </r>
        <r>
          <rPr>
            <b/>
            <sz val="9"/>
            <color indexed="81"/>
            <rFont val="Tahoma"/>
            <family val="2"/>
          </rPr>
          <t>Reputacional.</t>
        </r>
        <r>
          <rPr>
            <sz val="9"/>
            <color indexed="81"/>
            <rFont val="Tahoma"/>
            <family val="2"/>
          </rPr>
          <t xml:space="preserve"> El riesgo afecta la imagen de la entidad con efecto publicitario sostenido a nivel de sector administrativo, nivel departamental o municipal.
</t>
        </r>
        <r>
          <rPr>
            <b/>
            <sz val="9"/>
            <color indexed="81"/>
            <rFont val="Tahoma"/>
            <family val="2"/>
          </rPr>
          <t>100% Catastrófico. Afectación Económica.</t>
        </r>
        <r>
          <rPr>
            <sz val="9"/>
            <color indexed="81"/>
            <rFont val="Tahoma"/>
            <family val="2"/>
          </rPr>
          <t xml:space="preserve"> Mayor a 500 SMLMV. </t>
        </r>
        <r>
          <rPr>
            <b/>
            <sz val="9"/>
            <color indexed="81"/>
            <rFont val="Tahoma"/>
            <family val="2"/>
          </rPr>
          <t>Reputacional.</t>
        </r>
        <r>
          <rPr>
            <sz val="9"/>
            <color indexed="81"/>
            <rFont val="Tahoma"/>
            <family val="2"/>
          </rPr>
          <t xml:space="preserve"> El riesgo afecta la imagen de la entidad a nivel nacional, con efecto publicitario sostenido a nivel país.</t>
        </r>
      </text>
    </comment>
    <comment ref="M9" authorId="1" shapeId="0" xr:uid="{00000000-0006-0000-0100-000007000000}">
      <text>
        <r>
          <rPr>
            <b/>
            <sz val="9"/>
            <color indexed="81"/>
            <rFont val="Tahoma"/>
            <family val="2"/>
          </rPr>
          <t xml:space="preserve">Controles Preventivos: </t>
        </r>
        <r>
          <rPr>
            <sz val="9"/>
            <color indexed="81"/>
            <rFont val="Tahoma"/>
            <family val="2"/>
          </rPr>
          <t xml:space="preserve">Están diseñados para evitar un evento no deseado en el momento en que se produce. Este tipo de controles intentan evitar la ocurrencia de los riesgos que puedan afectar el cumplimiento de los objetivos.
</t>
        </r>
        <r>
          <rPr>
            <b/>
            <sz val="9"/>
            <color indexed="81"/>
            <rFont val="Tahoma"/>
            <family val="2"/>
          </rPr>
          <t xml:space="preserve">Controles Detectivos: </t>
        </r>
        <r>
          <rPr>
            <sz val="9"/>
            <color indexed="81"/>
            <rFont val="Tahoma"/>
            <family val="2"/>
          </rPr>
          <t xml:space="preserve">Están diseñados para identificar un evento o resultado no previsto después de que se haya producido. Buscan detectar la situación no deseada para que se corrija y se tomen las acciones correspondientes.
</t>
        </r>
      </text>
    </comment>
    <comment ref="N9" authorId="0" shapeId="0" xr:uid="{79942F95-1CFF-4BA2-9D08-7F3C3BCE11E5}">
      <text>
        <r>
          <rPr>
            <b/>
            <sz val="9"/>
            <color indexed="81"/>
            <rFont val="Tahoma"/>
            <family val="2"/>
          </rPr>
          <t>Responsable de ejecutar el control.</t>
        </r>
        <r>
          <rPr>
            <sz val="9"/>
            <color indexed="81"/>
            <rFont val="Tahoma"/>
            <family val="2"/>
          </rPr>
          <t xml:space="preserve"> Identifica el cargo del servidor que ejecuta el control, en caso de que sean controles automáticos se identificará el sistema que realiza la activ idad.
</t>
        </r>
        <r>
          <rPr>
            <b/>
            <sz val="9"/>
            <color indexed="81"/>
            <rFont val="Tahoma"/>
            <family val="2"/>
          </rPr>
          <t>Acción.</t>
        </r>
        <r>
          <rPr>
            <sz val="9"/>
            <color indexed="81"/>
            <rFont val="Tahoma"/>
            <family val="2"/>
          </rPr>
          <t xml:space="preserve"> Se determina mediante verbos que indican la acción que deben realizar como parte del control.
</t>
        </r>
        <r>
          <rPr>
            <b/>
            <sz val="9"/>
            <color indexed="81"/>
            <rFont val="Tahoma"/>
            <family val="2"/>
          </rPr>
          <t>Complemento.</t>
        </r>
        <r>
          <rPr>
            <sz val="9"/>
            <color indexed="81"/>
            <rFont val="Tahoma"/>
            <family val="2"/>
          </rPr>
          <t xml:space="preserve"> Corresponde a los detalles que permiten identificar claramente el objeto del control.
</t>
        </r>
      </text>
    </comment>
    <comment ref="P10" authorId="0" shapeId="0" xr:uid="{63FEC050-20CB-4E72-8DA1-4F92FE597991}">
      <text>
        <r>
          <rPr>
            <b/>
            <sz val="9"/>
            <color indexed="81"/>
            <rFont val="Tahoma"/>
            <family val="2"/>
          </rPr>
          <t xml:space="preserve">Controles Preventivos. </t>
        </r>
        <r>
          <rPr>
            <sz val="9"/>
            <color indexed="81"/>
            <rFont val="Tahoma"/>
            <family val="2"/>
          </rPr>
          <t xml:space="preserve">Va a las causas del riesgo, atacan la probabilidad de ocurrencia del riesgo.
</t>
        </r>
        <r>
          <rPr>
            <b/>
            <sz val="9"/>
            <color indexed="81"/>
            <rFont val="Tahoma"/>
            <family val="2"/>
          </rPr>
          <t xml:space="preserve">Controles Detectivos. </t>
        </r>
        <r>
          <rPr>
            <sz val="9"/>
            <color indexed="81"/>
            <rFont val="Tahoma"/>
            <family val="2"/>
          </rPr>
          <t xml:space="preserve">Detecta que algo ocurre y devuelve el proceso a los controles preventivos, atacan la probabilidad de ocurrencia del riesgo.
</t>
        </r>
        <r>
          <rPr>
            <b/>
            <sz val="9"/>
            <color indexed="81"/>
            <rFont val="Tahoma"/>
            <family val="2"/>
          </rPr>
          <t xml:space="preserve">Controles Correctivos. </t>
        </r>
        <r>
          <rPr>
            <sz val="9"/>
            <color indexed="81"/>
            <rFont val="Tahoma"/>
            <family val="2"/>
          </rPr>
          <t>Atacan el impacto frente a la materialización del riesgo.</t>
        </r>
      </text>
    </comment>
  </commentList>
</comments>
</file>

<file path=xl/sharedStrings.xml><?xml version="1.0" encoding="utf-8"?>
<sst xmlns="http://schemas.openxmlformats.org/spreadsheetml/2006/main" count="250" uniqueCount="121">
  <si>
    <t>Descripción del Riesgo</t>
  </si>
  <si>
    <t>Proceso</t>
  </si>
  <si>
    <t>Identificación del Riesgo</t>
  </si>
  <si>
    <t>Probabilidad</t>
  </si>
  <si>
    <t>Impacto</t>
  </si>
  <si>
    <t>Preventivo</t>
  </si>
  <si>
    <t>Detectivo</t>
  </si>
  <si>
    <t>Correctivo</t>
  </si>
  <si>
    <t>Fuerte</t>
  </si>
  <si>
    <t>Moderado</t>
  </si>
  <si>
    <t>Débil</t>
  </si>
  <si>
    <t>Responsable</t>
  </si>
  <si>
    <t>Acciones</t>
  </si>
  <si>
    <t>Todos los procesos</t>
  </si>
  <si>
    <t>Planeación Municipal</t>
  </si>
  <si>
    <t>Gestión Integral de la Información</t>
  </si>
  <si>
    <t>Gestión de Turismo, Medio Ambiente y Desarrollo Agropecuario</t>
  </si>
  <si>
    <t>Gestión de Salud, Recreación y Deportes</t>
  </si>
  <si>
    <t>Gestión de Obras, Infraestructura y Vivienda</t>
  </si>
  <si>
    <t>Gestión de Gobierno, Seguridad y Convivencia Ciudadana</t>
  </si>
  <si>
    <t>Gestión del Desarrollo Social, Educación y Cultura</t>
  </si>
  <si>
    <t>Gestión de Servicios Administrativos</t>
  </si>
  <si>
    <t>Gestión de Hacienda Pública</t>
  </si>
  <si>
    <t>Gestión del Control Integral</t>
  </si>
  <si>
    <t>Nombre del Proceso</t>
  </si>
  <si>
    <t>Objetivo</t>
  </si>
  <si>
    <t>Referencia</t>
  </si>
  <si>
    <t>Causa Inmediata</t>
  </si>
  <si>
    <t>Causa Raíz</t>
  </si>
  <si>
    <t>Clasificación del Riesgo</t>
  </si>
  <si>
    <t>Frecuencia</t>
  </si>
  <si>
    <t>Probabilidad Inherente</t>
  </si>
  <si>
    <t>Porcentaje</t>
  </si>
  <si>
    <t>Impacto Inherente</t>
  </si>
  <si>
    <t>Zona de Riesgo Inherente</t>
  </si>
  <si>
    <t>Valoración de Riesgo</t>
  </si>
  <si>
    <t>N° de Control</t>
  </si>
  <si>
    <t>Descripción del Control</t>
  </si>
  <si>
    <t>Afectación</t>
  </si>
  <si>
    <t>Atributos</t>
  </si>
  <si>
    <t>Tipo</t>
  </si>
  <si>
    <t>Implementación</t>
  </si>
  <si>
    <t>Calificación</t>
  </si>
  <si>
    <t>Documentación</t>
  </si>
  <si>
    <t>Evidencia</t>
  </si>
  <si>
    <t>Probabilidad Residual (2 controles)</t>
  </si>
  <si>
    <t>Probabilidad Residual Final</t>
  </si>
  <si>
    <t>Impacto Residual Final</t>
  </si>
  <si>
    <t>Zona de Riesgo Final</t>
  </si>
  <si>
    <t>Tratamiento</t>
  </si>
  <si>
    <t>Automático</t>
  </si>
  <si>
    <t>Manual</t>
  </si>
  <si>
    <t>Documentado</t>
  </si>
  <si>
    <t>Sin documentar</t>
  </si>
  <si>
    <t>Continua</t>
  </si>
  <si>
    <t>Aleatoria</t>
  </si>
  <si>
    <t>Con Registro</t>
  </si>
  <si>
    <t>Sin Registro</t>
  </si>
  <si>
    <t>Peso del Tipo de Control</t>
  </si>
  <si>
    <t>Tipo de Control</t>
  </si>
  <si>
    <t>Peso de la Clase de Implementación</t>
  </si>
  <si>
    <t>Plan de Acción</t>
  </si>
  <si>
    <t>Fecha de Implementación</t>
  </si>
  <si>
    <t>Fecha de Seguimiento</t>
  </si>
  <si>
    <t>Seguimiento</t>
  </si>
  <si>
    <t>Estado</t>
  </si>
  <si>
    <t>Ejecución y administración de procesos</t>
  </si>
  <si>
    <t>Fraude externo</t>
  </si>
  <si>
    <t>Fraude interno</t>
  </si>
  <si>
    <t>Fallas tecnológicas</t>
  </si>
  <si>
    <t>Relaciones laborales</t>
  </si>
  <si>
    <t>Usuarios, productos y prácticas</t>
  </si>
  <si>
    <t>Daños a activos fijos/eventos externos</t>
  </si>
  <si>
    <r>
      <t xml:space="preserve">Versión: </t>
    </r>
    <r>
      <rPr>
        <sz val="12"/>
        <color theme="1"/>
        <rFont val="Arial"/>
        <family val="2"/>
      </rPr>
      <t>04</t>
    </r>
  </si>
  <si>
    <t>Documento Controlado</t>
  </si>
  <si>
    <t>1 sola vez en el año</t>
  </si>
  <si>
    <t>Por falta de tiempo u organización en la ejecución de las actividades</t>
  </si>
  <si>
    <t>Por falta de organización en la ejecución de las actividades</t>
  </si>
  <si>
    <t>Ocasionando inconsistencias en el reporte de información y hallazgos de tipo administrativo y disciplinario.</t>
  </si>
  <si>
    <t>Programar la reunión de cierre fiscal entre contadora y jefe de control interno como mínimo con ocho (08) días de antelación, así mismo, por parte de la Oficina de Control Interno realizar anualmente la auditoría interna de cierre fiscal dejando el informe y el respectivo plan de mejoramiento llegado el caso.</t>
  </si>
  <si>
    <t>Por falta de revisión por parte de los secretarios de despacho de las metas del POAI</t>
  </si>
  <si>
    <t>Falta de lectura y apropiación de las metas del POAI</t>
  </si>
  <si>
    <t>Ocasionando el uso ineficaz de los recursos.</t>
  </si>
  <si>
    <t>La actividad se realiza diaria</t>
  </si>
  <si>
    <t>En la certificación que expida el Banco de Proyectos, verificar que el objeto solicitado esté acorde a la actividad del PDM que se va a contratar.</t>
  </si>
  <si>
    <t>Multas al municipio.</t>
  </si>
  <si>
    <t>Por omisión de la tesorera</t>
  </si>
  <si>
    <t>La actividad se realiza de manera mensual</t>
  </si>
  <si>
    <t>El pago de las estampillas se realiza en los primeros diez (10) días de cada mes, los cuales se tienen fijados en el calendario.</t>
  </si>
  <si>
    <t>La actividad se realiza de manera trimestral</t>
  </si>
  <si>
    <t>El pago de la sobre tasa ambiental se realiza en los primeros 10 días del trimestre, los cuales se tienen fijados en el calendario.</t>
  </si>
  <si>
    <t>Por olvido de la funcionaria</t>
  </si>
  <si>
    <t>Por fallas en el sistema</t>
  </si>
  <si>
    <t>Multas al municipio y hallazgos por parte de los entes de control.</t>
  </si>
  <si>
    <t>Realizar los informes mensuales por parte de tesorería, presupuesto y contadora, los cuales se tienen fijados en el calendario.</t>
  </si>
  <si>
    <t>Por omisión del funcionario</t>
  </si>
  <si>
    <t>Falta de aplicación del procedimiento</t>
  </si>
  <si>
    <t>Se dejan de percibir ingresos, se otorgan prescripciones a los contribuyentes y aumentan los morosos.</t>
  </si>
  <si>
    <t>El técnico de ejecuciones fiscales periódicamente, revisa la base de datos de contribuyentes de impuesto predial e industria y comercio y con la Secretaria de Hacienda articulan trabajo para iniciar los procesos de cobro.</t>
  </si>
  <si>
    <t>MAPA DE RIESGOS POR PROCESO</t>
  </si>
  <si>
    <t>Gestión Jurídico, Administrativo y Contractual</t>
  </si>
  <si>
    <t xml:space="preserve">Debido a olvidos </t>
  </si>
  <si>
    <t xml:space="preserve">Fallas en el servicio de internet </t>
  </si>
  <si>
    <t>Más de 24 informes a rendir en el año</t>
  </si>
  <si>
    <t>Profesional Universitario Contratación</t>
  </si>
  <si>
    <t>Falta de revisión detallada de los documentos</t>
  </si>
  <si>
    <t>Información rendida sin tener el tiempo suficiente para revisión</t>
  </si>
  <si>
    <t>Extemporaneidad en los contratos y hallazgos administrativos y disciplinarios por parte de los entes de control.</t>
  </si>
  <si>
    <t>Entre 24 y 500 veces al año</t>
  </si>
  <si>
    <t>Realizar un seguimiento periódico por parte del jurídico a las actividades de los procesos contractuales (documentos correctos y en orden) para publicar oportunamente.</t>
  </si>
  <si>
    <t>Revisar que los documentos de contratación cumplan con los requisitos de ley</t>
  </si>
  <si>
    <t>Asesor Jurídico</t>
  </si>
  <si>
    <t xml:space="preserve">Código: </t>
  </si>
  <si>
    <r>
      <t xml:space="preserve">Fecha de aprobación:
</t>
    </r>
    <r>
      <rPr>
        <sz val="12"/>
        <color theme="1"/>
        <rFont val="Arial"/>
        <family val="2"/>
      </rPr>
      <t>Octubre 07 de 2025</t>
    </r>
  </si>
  <si>
    <t>Brindar asesoría jurídica a la entidad, conceptuar y adelantar los procesos jurídicos internos y externos requeridos, con el fin de que el Instituto Municipal del Deporte y la Recreación de Guadalajara de Buga - IMDER BUGA cumpla con sus funciones dentro del marco legal exigido por la Constitución Nacional y las normas vigentes para la adecuada defensa de los intereses del Instituto</t>
  </si>
  <si>
    <t>Hallazgos de tipo disciplinario y fiscal por parte de los entes de control.</t>
  </si>
  <si>
    <t>Posibilidad de incumplir en la rendición de contratos, rendirlos incompletos y por fuera de los tiempos estipulados, debido a olvidos o fallas en el servicio de internet, lo que ocasiona hallazgos de tipo disciplinario y fiscal por parte de los entes de control.</t>
  </si>
  <si>
    <t>Posibilidad de publicar en el SECOP - SIA OBSERVA información que no corresponda al contrato objeto de rendición, debido a falta de revisión detallada de los documentos, ocasionando extemporaneidad en los contratos y hallazgos administrativos y disciplinarios por parte de los entes de control.</t>
  </si>
  <si>
    <t>Publicar en la plataforma SIA Observa por parte del profesional universitario, la contratación del Instituto periódicamente, así mismo, alimentar la base de datos del CGR; con el propósito de que cuando se presenten las fechas de rendición de contratacion, se realicen oportunamente. Mensualmente se rinde CGR y SIA Observa</t>
  </si>
  <si>
    <t>Rendir los informes solicitados por los entes de control, de acuerdo a cronograma establecido para rendicion de contratacion</t>
  </si>
  <si>
    <t>Octubre a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</si>
</sst>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1"/>
      <color theme="1"/>
      <name val="Calibri"/>
      <family val="2"/>
      <scheme val="minor"/>
    </font>
    <font>
      <b/>
      <sz val="12"/>
      <color theme="1"/>
      <name val="Arial"/>
      <family val="2"/>
    </font>
    <font>
      <b/>
      <sz val="11"/>
      <name val="Arial"/>
      <family val="2"/>
    </font>
    <font>
      <sz val="10"/>
      <color theme="1"/>
      <name val="Arial"/>
      <family val="2"/>
    </font>
    <font>
      <sz val="9"/>
      <color theme="1"/>
      <name val="Arial"/>
      <family val="2"/>
    </font>
    <font>
      <b/>
      <sz val="14"/>
      <color theme="1"/>
      <name val="Arial"/>
      <family val="2"/>
    </font>
    <font>
      <sz val="12"/>
      <color theme="1"/>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2" tint="-0.249977111117893"/>
        <bgColor indexed="64"/>
      </patternFill>
    </fill>
    <fill>
      <patternFill patternType="solid">
        <fgColor theme="0" tint="-0.249977111117893"/>
        <bgColor indexed="64"/>
      </patternFill>
    </fill>
  </fills>
  <borders count="38">
    <border>
      <left/>
      <right/>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right style="thin">
        <color auto="1"/>
      </right>
      <top style="thick">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ck">
        <color auto="1"/>
      </bottom>
      <diagonal/>
    </border>
    <border>
      <left style="thin">
        <color auto="1"/>
      </left>
      <right/>
      <top style="thick">
        <color auto="1"/>
      </top>
      <bottom/>
      <diagonal/>
    </border>
    <border>
      <left style="thin">
        <color auto="1"/>
      </left>
      <right/>
      <top/>
      <bottom/>
      <diagonal/>
    </border>
    <border>
      <left style="thick">
        <color auto="1"/>
      </left>
      <right/>
      <top style="thick">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top style="thin">
        <color auto="1"/>
      </top>
      <bottom/>
      <diagonal/>
    </border>
    <border>
      <left/>
      <right/>
      <top/>
      <bottom style="thin">
        <color auto="1"/>
      </bottom>
      <diagonal/>
    </border>
  </borders>
  <cellStyleXfs count="2">
    <xf numFmtId="0" fontId="0" fillId="0" borderId="0"/>
    <xf numFmtId="9" fontId="5" fillId="0" borderId="0" applyFont="0" applyFill="0" applyBorder="0" applyAlignment="0" applyProtection="0"/>
  </cellStyleXfs>
  <cellXfs count="108">
    <xf numFmtId="0" fontId="0" fillId="0" borderId="0" xfId="0"/>
    <xf numFmtId="0" fontId="3" fillId="0" borderId="0" xfId="0" applyFont="1"/>
    <xf numFmtId="0" fontId="3"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9"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0" xfId="0" applyFont="1"/>
    <xf numFmtId="0" fontId="8" fillId="0" borderId="19" xfId="0" applyFont="1" applyBorder="1" applyAlignment="1" applyProtection="1">
      <alignment horizontal="center" vertical="center" wrapText="1"/>
      <protection locked="0"/>
    </xf>
    <xf numFmtId="0" fontId="8" fillId="0" borderId="19" xfId="0" applyFont="1" applyBorder="1" applyAlignment="1" applyProtection="1">
      <alignment vertical="center"/>
      <protection locked="0"/>
    </xf>
    <xf numFmtId="0" fontId="8" fillId="0" borderId="4" xfId="0" applyFont="1" applyBorder="1" applyAlignment="1" applyProtection="1">
      <alignment horizontal="center" vertical="center" wrapText="1"/>
      <protection locked="0"/>
    </xf>
    <xf numFmtId="0" fontId="8" fillId="0" borderId="4" xfId="0" applyFont="1" applyBorder="1" applyAlignment="1" applyProtection="1">
      <alignment vertical="center"/>
      <protection locked="0"/>
    </xf>
    <xf numFmtId="0" fontId="4" fillId="4" borderId="1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9" xfId="1" applyNumberFormat="1" applyFont="1" applyFill="1" applyBorder="1" applyAlignment="1" applyProtection="1">
      <alignment horizontal="center" vertical="center"/>
    </xf>
    <xf numFmtId="0" fontId="4" fillId="4" borderId="4" xfId="1" applyNumberFormat="1" applyFont="1" applyFill="1" applyBorder="1" applyAlignment="1" applyProtection="1">
      <alignment horizontal="center" vertical="center"/>
    </xf>
    <xf numFmtId="0" fontId="8" fillId="0" borderId="19" xfId="0" applyFont="1" applyBorder="1" applyAlignment="1" applyProtection="1">
      <alignment vertical="center" wrapText="1"/>
      <protection locked="0"/>
    </xf>
    <xf numFmtId="0" fontId="8" fillId="0" borderId="33" xfId="0" applyFont="1" applyBorder="1" applyAlignment="1" applyProtection="1">
      <alignment horizontal="left" vertical="center" wrapText="1"/>
      <protection locked="0"/>
    </xf>
    <xf numFmtId="0" fontId="8" fillId="0" borderId="3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4" borderId="19" xfId="0" applyFont="1" applyFill="1" applyBorder="1" applyAlignment="1">
      <alignment horizontal="center" vertical="center"/>
    </xf>
    <xf numFmtId="0" fontId="4" fillId="4" borderId="9" xfId="0" applyFont="1" applyFill="1" applyBorder="1" applyAlignment="1">
      <alignment horizontal="center" vertical="center"/>
    </xf>
    <xf numFmtId="0" fontId="6" fillId="0" borderId="4" xfId="0" applyFont="1" applyBorder="1" applyAlignment="1">
      <alignment horizontal="left" vertical="center" wrapText="1"/>
    </xf>
    <xf numFmtId="0" fontId="3" fillId="0" borderId="4" xfId="0" applyFont="1" applyBorder="1" applyAlignment="1">
      <alignment horizontal="center"/>
    </xf>
    <xf numFmtId="0" fontId="10" fillId="0" borderId="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center" vertical="center" wrapText="1"/>
    </xf>
    <xf numFmtId="0" fontId="10" fillId="0" borderId="3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7" xfId="0" applyFont="1" applyBorder="1" applyAlignment="1">
      <alignment horizontal="center" vertical="center" wrapText="1"/>
    </xf>
    <xf numFmtId="0" fontId="8" fillId="0" borderId="12"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12"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9" xfId="0" applyFont="1" applyFill="1" applyBorder="1" applyAlignment="1">
      <alignment horizontal="center" vertical="center" textRotation="90" wrapText="1"/>
    </xf>
    <xf numFmtId="0" fontId="4" fillId="2" borderId="18" xfId="0" applyFont="1" applyFill="1" applyBorder="1" applyAlignment="1">
      <alignment horizontal="center" vertical="center" textRotation="90" wrapText="1"/>
    </xf>
    <xf numFmtId="0" fontId="4" fillId="2" borderId="20" xfId="0" applyFont="1" applyFill="1" applyBorder="1" applyAlignment="1">
      <alignment horizontal="center" vertical="center" textRotation="90" wrapText="1"/>
    </xf>
    <xf numFmtId="0" fontId="7" fillId="3" borderId="23" xfId="0" applyFont="1" applyFill="1" applyBorder="1" applyAlignment="1">
      <alignment horizontal="center" vertical="center"/>
    </xf>
    <xf numFmtId="0" fontId="7" fillId="3" borderId="1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3" borderId="3" xfId="0" applyFont="1" applyFill="1" applyBorder="1" applyAlignment="1">
      <alignment horizontal="center" vertical="center" textRotation="90"/>
    </xf>
    <xf numFmtId="0" fontId="7" fillId="3" borderId="6" xfId="0" applyFont="1" applyFill="1" applyBorder="1" applyAlignment="1">
      <alignment horizontal="center" vertical="center" textRotation="90"/>
    </xf>
    <xf numFmtId="0" fontId="7" fillId="3" borderId="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9" xfId="0" applyFont="1" applyFill="1" applyBorder="1" applyAlignment="1">
      <alignment horizontal="center" vertical="center" textRotation="90"/>
    </xf>
    <xf numFmtId="0" fontId="7" fillId="3" borderId="18" xfId="0" applyFont="1" applyFill="1" applyBorder="1" applyAlignment="1">
      <alignment horizontal="center" vertical="center" textRotation="90"/>
    </xf>
    <xf numFmtId="0" fontId="7" fillId="3" borderId="20" xfId="0" applyFont="1" applyFill="1" applyBorder="1" applyAlignment="1">
      <alignment horizontal="center" vertical="center" textRotation="90"/>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9" fillId="0" borderId="27" xfId="0" applyFont="1" applyBorder="1" applyAlignment="1" applyProtection="1">
      <alignment horizontal="left" vertical="center" wrapText="1"/>
      <protection locked="0"/>
    </xf>
    <xf numFmtId="0" fontId="9" fillId="0" borderId="28" xfId="0" applyFont="1" applyBorder="1" applyAlignment="1" applyProtection="1">
      <alignment horizontal="left" vertical="center" wrapText="1"/>
      <protection locked="0"/>
    </xf>
    <xf numFmtId="0" fontId="9" fillId="0" borderId="30"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4" fillId="2" borderId="4" xfId="0" applyFont="1" applyFill="1" applyBorder="1" applyAlignment="1">
      <alignment horizontal="center" vertical="center" textRotation="90"/>
    </xf>
    <xf numFmtId="0" fontId="4" fillId="2" borderId="7" xfId="0" applyFont="1" applyFill="1" applyBorder="1" applyAlignment="1">
      <alignment horizontal="center" vertical="center" textRotation="90"/>
    </xf>
    <xf numFmtId="0" fontId="4" fillId="2" borderId="1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4" fillId="4" borderId="12" xfId="0" applyFont="1" applyFill="1" applyBorder="1" applyAlignment="1">
      <alignment horizontal="center" vertical="center"/>
    </xf>
    <xf numFmtId="0" fontId="4" fillId="4" borderId="18"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8" fillId="0" borderId="21"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32" xfId="0" applyFont="1" applyBorder="1" applyAlignment="1" applyProtection="1">
      <alignment horizontal="left" vertical="center" wrapText="1"/>
      <protection locked="0"/>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wrapText="1"/>
    </xf>
  </cellXfs>
  <cellStyles count="2">
    <cellStyle name="Normal" xfId="0" builtinId="0"/>
    <cellStyle name="Porcentaje" xfId="1" builtinId="5"/>
  </cellStyles>
  <dxfs count="72">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theme="9"/>
        </patternFill>
      </fill>
    </dxf>
    <dxf>
      <font>
        <color rgb="FF9C6500"/>
      </font>
      <fill>
        <patternFill>
          <bgColor rgb="FFFFEB9C"/>
        </patternFill>
      </fill>
    </dxf>
    <dxf>
      <fill>
        <patternFill>
          <bgColor theme="4"/>
        </patternFill>
      </fill>
    </dxf>
    <dxf>
      <fill>
        <patternFill>
          <bgColor rgb="FFFF00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theme="4"/>
        </patternFill>
      </fill>
    </dxf>
    <dxf>
      <font>
        <color rgb="FF9C6500"/>
      </font>
      <fill>
        <patternFill>
          <bgColor rgb="FFFFEB9C"/>
        </patternFill>
      </fill>
    </dxf>
    <dxf>
      <fill>
        <patternFill>
          <bgColor theme="9"/>
        </patternFill>
      </fill>
    </dxf>
    <dxf>
      <fill>
        <patternFill>
          <bgColor rgb="FF92D050"/>
        </patternFill>
      </fill>
    </dxf>
    <dxf>
      <fill>
        <patternFill>
          <bgColor theme="9"/>
        </patternFill>
      </fill>
    </dxf>
    <dxf>
      <fill>
        <patternFill>
          <bgColor rgb="FFFF0000"/>
        </patternFill>
      </fill>
    </dxf>
    <dxf>
      <fill>
        <patternFill>
          <bgColor theme="9" tint="0.39994506668294322"/>
        </patternFill>
      </fill>
    </dxf>
    <dxf>
      <fill>
        <patternFill>
          <bgColor rgb="FF00B050"/>
        </patternFill>
      </fill>
    </dxf>
    <dxf>
      <fill>
        <patternFill>
          <bgColor rgb="FF92D050"/>
        </patternFill>
      </fill>
    </dxf>
    <dxf>
      <fill>
        <patternFill>
          <bgColor rgb="FF00B050"/>
        </patternFill>
      </fill>
    </dxf>
    <dxf>
      <fill>
        <patternFill>
          <bgColor theme="9" tint="0.39994506668294322"/>
        </patternFill>
      </fill>
    </dxf>
    <dxf>
      <fill>
        <patternFill>
          <bgColor rgb="FFFF0000"/>
        </patternFill>
      </fill>
    </dxf>
    <dxf>
      <fill>
        <patternFill>
          <bgColor theme="9"/>
        </patternFill>
      </fill>
    </dxf>
    <dxf>
      <fill>
        <patternFill>
          <bgColor rgb="FFFF0000"/>
        </patternFill>
      </fill>
    </dxf>
    <dxf>
      <fill>
        <patternFill>
          <bgColor rgb="FF92D05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theme="4"/>
        </patternFill>
      </fill>
    </dxf>
    <dxf>
      <fill>
        <patternFill>
          <bgColor rgb="FF00B050"/>
        </patternFill>
      </fill>
    </dxf>
    <dxf>
      <font>
        <color rgb="FF9C6500"/>
      </font>
      <fill>
        <patternFill>
          <bgColor rgb="FFFFEB9C"/>
        </patternFill>
      </fill>
    </dxf>
    <dxf>
      <fill>
        <patternFill>
          <bgColor theme="9"/>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FF00"/>
        </patternFill>
      </fill>
    </dxf>
    <dxf>
      <fill>
        <patternFill>
          <bgColor rgb="FFFF6600"/>
        </patternFill>
      </fill>
    </dxf>
    <dxf>
      <fill>
        <patternFill>
          <bgColor rgb="FF00B050"/>
        </patternFill>
      </fill>
    </dxf>
    <dxf>
      <fill>
        <patternFill>
          <bgColor theme="4"/>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00B050"/>
        </patternFill>
      </fill>
    </dxf>
    <dxf>
      <fill>
        <patternFill>
          <bgColor rgb="FF92D050"/>
        </patternFill>
      </fill>
    </dxf>
    <dxf>
      <fill>
        <patternFill>
          <bgColor theme="9" tint="0.39994506668294322"/>
        </patternFill>
      </fill>
    </dxf>
    <dxf>
      <fill>
        <patternFill>
          <bgColor rgb="FFFF000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0000"/>
        </patternFill>
      </fill>
    </dxf>
    <dxf>
      <fill>
        <patternFill>
          <bgColor theme="9"/>
        </patternFill>
      </fill>
    </dxf>
  </dxfs>
  <tableStyles count="0" defaultTableStyle="TableStyleMedium2" defaultPivotStyle="PivotStyleLight16"/>
  <colors>
    <mruColors>
      <color rgb="FF99FFCC"/>
      <color rgb="FFFF66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533401</xdr:colOff>
      <xdr:row>0</xdr:row>
      <xdr:rowOff>127000</xdr:rowOff>
    </xdr:from>
    <xdr:to>
      <xdr:col>2</xdr:col>
      <xdr:colOff>568114</xdr:colOff>
      <xdr:row>1</xdr:row>
      <xdr:rowOff>94979</xdr:rowOff>
    </xdr:to>
    <xdr:pic>
      <xdr:nvPicPr>
        <xdr:cNvPr id="5" name="Imagen 4">
          <a:extLst>
            <a:ext uri="{FF2B5EF4-FFF2-40B4-BE49-F238E27FC236}">
              <a16:creationId xmlns:a16="http://schemas.microsoft.com/office/drawing/2014/main" id="{BC06E78B-AD58-4A64-B46F-7EDEE634F6FF}"/>
            </a:ext>
          </a:extLst>
        </xdr:cNvPr>
        <xdr:cNvPicPr>
          <a:picLocks noChangeAspect="1"/>
        </xdr:cNvPicPr>
      </xdr:nvPicPr>
      <xdr:blipFill>
        <a:blip xmlns:r="http://schemas.openxmlformats.org/officeDocument/2006/relationships" r:embed="rId1"/>
        <a:stretch>
          <a:fillRect/>
        </a:stretch>
      </xdr:blipFill>
      <xdr:spPr>
        <a:xfrm>
          <a:off x="778934" y="127000"/>
          <a:ext cx="1059180" cy="467512"/>
        </a:xfrm>
        <a:prstGeom prst="rect">
          <a:avLst/>
        </a:prstGeom>
      </xdr:spPr>
    </xdr:pic>
    <xdr:clientData/>
  </xdr:twoCellAnchor>
  <xdr:twoCellAnchor>
    <xdr:from>
      <xdr:col>1</xdr:col>
      <xdr:colOff>0</xdr:colOff>
      <xdr:row>1</xdr:row>
      <xdr:rowOff>33867</xdr:rowOff>
    </xdr:from>
    <xdr:to>
      <xdr:col>2</xdr:col>
      <xdr:colOff>979594</xdr:colOff>
      <xdr:row>2</xdr:row>
      <xdr:rowOff>379305</xdr:rowOff>
    </xdr:to>
    <xdr:sp macro="" textlink="">
      <xdr:nvSpPr>
        <xdr:cNvPr id="6" name="CuadroTexto 5">
          <a:extLst>
            <a:ext uri="{FF2B5EF4-FFF2-40B4-BE49-F238E27FC236}">
              <a16:creationId xmlns:a16="http://schemas.microsoft.com/office/drawing/2014/main" id="{2DE9A3CD-20A9-4454-AF19-FD2ABF8C9E49}"/>
            </a:ext>
          </a:extLst>
        </xdr:cNvPr>
        <xdr:cNvSpPr txBox="1"/>
      </xdr:nvSpPr>
      <xdr:spPr>
        <a:xfrm>
          <a:off x="245533" y="533400"/>
          <a:ext cx="2004061" cy="8449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Arial" panose="020B0604020202020204" pitchFamily="34" charset="0"/>
              <a:cs typeface="Arial" panose="020B0604020202020204" pitchFamily="34" charset="0"/>
            </a:rPr>
            <a:t>Instituto</a:t>
          </a:r>
          <a:r>
            <a:rPr lang="es-CO" sz="1000" baseline="0">
              <a:latin typeface="Arial" panose="020B0604020202020204" pitchFamily="34" charset="0"/>
              <a:cs typeface="Arial" panose="020B0604020202020204" pitchFamily="34" charset="0"/>
            </a:rPr>
            <a:t> Municipal del Deporte y la Recreación de Guadalajara de Buga - </a:t>
          </a:r>
          <a:r>
            <a:rPr lang="es-CO" sz="1000" b="1" baseline="0">
              <a:latin typeface="Arial" panose="020B0604020202020204" pitchFamily="34" charset="0"/>
              <a:cs typeface="Arial" panose="020B0604020202020204" pitchFamily="34" charset="0"/>
            </a:rPr>
            <a:t>IMDER BUGA</a:t>
          </a:r>
          <a:endParaRPr lang="es-CO" sz="1000" b="1">
            <a:latin typeface="Arial" panose="020B0604020202020204" pitchFamily="34" charset="0"/>
            <a:cs typeface="Arial" panose="020B0604020202020204" pitchFamily="34" charset="0"/>
          </a:endParaRPr>
        </a:p>
      </xdr:txBody>
    </xdr:sp>
    <xdr:clientData/>
  </xdr:twoCellAnchor>
  <xdr:twoCellAnchor editAs="oneCell">
    <xdr:from>
      <xdr:col>32</xdr:col>
      <xdr:colOff>143934</xdr:colOff>
      <xdr:row>0</xdr:row>
      <xdr:rowOff>211666</xdr:rowOff>
    </xdr:from>
    <xdr:to>
      <xdr:col>33</xdr:col>
      <xdr:colOff>635000</xdr:colOff>
      <xdr:row>2</xdr:row>
      <xdr:rowOff>21871</xdr:rowOff>
    </xdr:to>
    <xdr:pic>
      <xdr:nvPicPr>
        <xdr:cNvPr id="7" name="Imagen 6">
          <a:extLst>
            <a:ext uri="{FF2B5EF4-FFF2-40B4-BE49-F238E27FC236}">
              <a16:creationId xmlns:a16="http://schemas.microsoft.com/office/drawing/2014/main" id="{3A2D56DE-26B3-411B-A48A-EC298A47C3F7}"/>
            </a:ext>
          </a:extLst>
        </xdr:cNvPr>
        <xdr:cNvPicPr>
          <a:picLocks noChangeAspect="1"/>
        </xdr:cNvPicPr>
      </xdr:nvPicPr>
      <xdr:blipFill>
        <a:blip xmlns:r="http://schemas.openxmlformats.org/officeDocument/2006/relationships" r:embed="rId2"/>
        <a:stretch>
          <a:fillRect/>
        </a:stretch>
      </xdr:blipFill>
      <xdr:spPr>
        <a:xfrm>
          <a:off x="34933467" y="211666"/>
          <a:ext cx="1473200" cy="8092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133350</xdr:rowOff>
    </xdr:from>
    <xdr:to>
      <xdr:col>9</xdr:col>
      <xdr:colOff>400050</xdr:colOff>
      <xdr:row>27</xdr:row>
      <xdr:rowOff>133350</xdr:rowOff>
    </xdr:to>
    <xdr:pic>
      <xdr:nvPicPr>
        <xdr:cNvPr id="2" name="Imagen 1">
          <a:extLst>
            <a:ext uri="{FF2B5EF4-FFF2-40B4-BE49-F238E27FC236}">
              <a16:creationId xmlns:a16="http://schemas.microsoft.com/office/drawing/2014/main" id="{E8A0C03D-E53B-4041-8431-E0DBD11D193A}"/>
            </a:ext>
          </a:extLst>
        </xdr:cNvPr>
        <xdr:cNvPicPr>
          <a:picLocks noChangeAspect="1"/>
        </xdr:cNvPicPr>
      </xdr:nvPicPr>
      <xdr:blipFill rotWithShape="1">
        <a:blip xmlns:r="http://schemas.openxmlformats.org/officeDocument/2006/relationships" r:embed="rId1"/>
        <a:srcRect l="23722" t="24222" r="23270" b="8062"/>
        <a:stretch/>
      </xdr:blipFill>
      <xdr:spPr>
        <a:xfrm>
          <a:off x="361950" y="323850"/>
          <a:ext cx="6896100" cy="4953000"/>
        </a:xfrm>
        <a:prstGeom prst="rect">
          <a:avLst/>
        </a:prstGeom>
      </xdr:spPr>
    </xdr:pic>
    <xdr:clientData/>
  </xdr:twoCellAnchor>
  <xdr:twoCellAnchor editAs="oneCell">
    <xdr:from>
      <xdr:col>10</xdr:col>
      <xdr:colOff>254000</xdr:colOff>
      <xdr:row>1</xdr:row>
      <xdr:rowOff>142874</xdr:rowOff>
    </xdr:from>
    <xdr:to>
      <xdr:col>19</xdr:col>
      <xdr:colOff>269875</xdr:colOff>
      <xdr:row>26</xdr:row>
      <xdr:rowOff>174625</xdr:rowOff>
    </xdr:to>
    <xdr:pic>
      <xdr:nvPicPr>
        <xdr:cNvPr id="3" name="Imagen 2">
          <a:extLst>
            <a:ext uri="{FF2B5EF4-FFF2-40B4-BE49-F238E27FC236}">
              <a16:creationId xmlns:a16="http://schemas.microsoft.com/office/drawing/2014/main" id="{1D1A2156-1DC8-4137-AC10-26BFF697EF15}"/>
            </a:ext>
          </a:extLst>
        </xdr:cNvPr>
        <xdr:cNvPicPr>
          <a:picLocks noChangeAspect="1"/>
        </xdr:cNvPicPr>
      </xdr:nvPicPr>
      <xdr:blipFill rotWithShape="1">
        <a:blip xmlns:r="http://schemas.openxmlformats.org/officeDocument/2006/relationships" r:embed="rId2"/>
        <a:srcRect l="23764" t="27401" r="23398" b="7053"/>
        <a:stretch/>
      </xdr:blipFill>
      <xdr:spPr>
        <a:xfrm>
          <a:off x="7874000" y="333374"/>
          <a:ext cx="6873875" cy="47942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56"/>
  <sheetViews>
    <sheetView tabSelected="1" zoomScale="90" zoomScaleNormal="90" workbookViewId="0">
      <selection activeCell="AL14" sqref="AL14"/>
    </sheetView>
  </sheetViews>
  <sheetFormatPr baseColWidth="10" defaultColWidth="11.44140625" defaultRowHeight="13.8" x14ac:dyDescent="0.25"/>
  <cols>
    <col min="1" max="1" width="3.5546875" style="1" customWidth="1"/>
    <col min="2" max="2" width="14.88671875" style="1" customWidth="1"/>
    <col min="3" max="3" width="21.5546875" style="1" customWidth="1"/>
    <col min="4" max="4" width="16.44140625" style="1" customWidth="1"/>
    <col min="5" max="5" width="25.109375" style="1" customWidth="1"/>
    <col min="6" max="6" width="34.109375" style="1" customWidth="1"/>
    <col min="7" max="7" width="17.44140625" style="1" customWidth="1"/>
    <col min="8" max="8" width="17.6640625" style="1" customWidth="1"/>
    <col min="9" max="9" width="5.6640625" style="1" customWidth="1"/>
    <col min="10" max="10" width="17.6640625" style="1" customWidth="1"/>
    <col min="11" max="11" width="5.6640625" style="1" customWidth="1"/>
    <col min="12" max="12" width="12.6640625" style="1" customWidth="1"/>
    <col min="13" max="13" width="9.6640625" style="1" customWidth="1"/>
    <col min="14" max="14" width="31.44140625" style="1" customWidth="1"/>
    <col min="15" max="15" width="14.33203125" style="1" bestFit="1" customWidth="1"/>
    <col min="16" max="17" width="20.33203125" style="1" customWidth="1"/>
    <col min="18" max="19" width="19.5546875" style="1" customWidth="1"/>
    <col min="20" max="20" width="22" style="1" customWidth="1"/>
    <col min="21" max="21" width="21.33203125" style="1" customWidth="1"/>
    <col min="22" max="23" width="19.44140625" style="1" customWidth="1"/>
    <col min="24" max="24" width="14" style="1" bestFit="1" customWidth="1"/>
    <col min="25" max="25" width="14" style="1" customWidth="1"/>
    <col min="26" max="26" width="5.6640625" style="1" customWidth="1"/>
    <col min="27" max="27" width="14" style="1" customWidth="1"/>
    <col min="28" max="28" width="5.6640625" style="1" customWidth="1"/>
    <col min="29" max="29" width="12.6640625" style="1" customWidth="1"/>
    <col min="30" max="30" width="13" style="1" customWidth="1"/>
    <col min="31" max="31" width="10" style="1" customWidth="1"/>
    <col min="32" max="32" width="8.33203125" style="1" customWidth="1"/>
    <col min="33" max="33" width="14.33203125" style="1" bestFit="1" customWidth="1"/>
    <col min="34" max="35" width="18.6640625" style="1" customWidth="1"/>
    <col min="36" max="36" width="13.44140625" style="1" bestFit="1" customWidth="1"/>
    <col min="37" max="37" width="12.109375" style="1" customWidth="1"/>
    <col min="38" max="16384" width="11.44140625" style="1"/>
  </cols>
  <sheetData>
    <row r="1" spans="1:37" ht="39" customHeight="1" x14ac:dyDescent="0.25">
      <c r="A1" s="34"/>
      <c r="B1" s="34"/>
      <c r="C1" s="34"/>
      <c r="D1" s="35" t="s">
        <v>99</v>
      </c>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6"/>
      <c r="AG1" s="36"/>
      <c r="AH1" s="37"/>
      <c r="AI1" s="33" t="s">
        <v>112</v>
      </c>
      <c r="AJ1" s="33"/>
      <c r="AK1" s="33"/>
    </row>
    <row r="2" spans="1:37" ht="39" customHeight="1" x14ac:dyDescent="0.25">
      <c r="A2" s="34"/>
      <c r="B2" s="34"/>
      <c r="C2" s="34"/>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8"/>
      <c r="AG2" s="38"/>
      <c r="AH2" s="39"/>
      <c r="AI2" s="33" t="s">
        <v>73</v>
      </c>
      <c r="AJ2" s="33"/>
      <c r="AK2" s="33"/>
    </row>
    <row r="3" spans="1:37" ht="39" customHeight="1" x14ac:dyDescent="0.25">
      <c r="A3" s="34"/>
      <c r="B3" s="34"/>
      <c r="C3" s="34"/>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40"/>
      <c r="AG3" s="40"/>
      <c r="AH3" s="41"/>
      <c r="AI3" s="33" t="s">
        <v>113</v>
      </c>
      <c r="AJ3" s="33"/>
      <c r="AK3" s="33"/>
    </row>
    <row r="4" spans="1:37" ht="16.5" customHeight="1" thickBot="1" x14ac:dyDescent="0.3">
      <c r="A4" s="2"/>
      <c r="B4" s="2"/>
      <c r="C4" s="2"/>
      <c r="D4" s="3"/>
      <c r="E4" s="4"/>
      <c r="F4" s="4"/>
      <c r="G4" s="4"/>
      <c r="H4" s="4"/>
      <c r="I4" s="4"/>
      <c r="J4" s="4"/>
      <c r="K4" s="4"/>
      <c r="L4" s="4"/>
      <c r="M4" s="4"/>
      <c r="N4" s="4"/>
      <c r="O4" s="4"/>
      <c r="P4" s="4"/>
      <c r="Q4" s="4"/>
      <c r="R4" s="4"/>
      <c r="S4" s="4"/>
      <c r="T4" s="4"/>
      <c r="U4" s="4"/>
      <c r="V4" s="4"/>
      <c r="W4" s="4"/>
      <c r="X4" s="4"/>
      <c r="Y4" s="4"/>
      <c r="Z4" s="4"/>
      <c r="AA4" s="4"/>
      <c r="AB4" s="4"/>
      <c r="AC4" s="4"/>
      <c r="AD4" s="4"/>
      <c r="AE4" s="3"/>
      <c r="AF4" s="3"/>
      <c r="AG4" s="3"/>
      <c r="AH4" s="3"/>
      <c r="AI4" s="107" t="s">
        <v>74</v>
      </c>
      <c r="AJ4" s="107"/>
      <c r="AK4" s="107"/>
    </row>
    <row r="5" spans="1:37" ht="17.25" customHeight="1" x14ac:dyDescent="0.25">
      <c r="A5" s="80" t="s">
        <v>24</v>
      </c>
      <c r="B5" s="81"/>
      <c r="C5" s="81"/>
      <c r="D5" s="81"/>
      <c r="E5" s="84" t="s">
        <v>100</v>
      </c>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5"/>
    </row>
    <row r="6" spans="1:37" ht="17.25" customHeight="1" thickBot="1" x14ac:dyDescent="0.3">
      <c r="A6" s="82" t="s">
        <v>25</v>
      </c>
      <c r="B6" s="83"/>
      <c r="C6" s="83"/>
      <c r="D6" s="83"/>
      <c r="E6" s="86" t="s">
        <v>114</v>
      </c>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7"/>
    </row>
    <row r="7" spans="1:37" ht="17.25" customHeight="1" thickBot="1" x14ac:dyDescent="0.3"/>
    <row r="8" spans="1:37" ht="14.4" thickTop="1" x14ac:dyDescent="0.25">
      <c r="A8" s="64" t="s">
        <v>2</v>
      </c>
      <c r="B8" s="65"/>
      <c r="C8" s="65"/>
      <c r="D8" s="65"/>
      <c r="E8" s="65"/>
      <c r="F8" s="65"/>
      <c r="G8" s="65"/>
      <c r="H8" s="65"/>
      <c r="I8" s="65"/>
      <c r="J8" s="65"/>
      <c r="K8" s="65"/>
      <c r="L8" s="65"/>
      <c r="M8" s="55" t="s">
        <v>35</v>
      </c>
      <c r="N8" s="56"/>
      <c r="O8" s="56"/>
      <c r="P8" s="56"/>
      <c r="Q8" s="56"/>
      <c r="R8" s="56"/>
      <c r="S8" s="56"/>
      <c r="T8" s="56"/>
      <c r="U8" s="56"/>
      <c r="V8" s="56"/>
      <c r="W8" s="56"/>
      <c r="X8" s="56"/>
      <c r="Y8" s="56"/>
      <c r="Z8" s="56"/>
      <c r="AA8" s="56"/>
      <c r="AB8" s="56"/>
      <c r="AC8" s="56"/>
      <c r="AD8" s="57"/>
      <c r="AE8" s="46" t="s">
        <v>61</v>
      </c>
      <c r="AF8" s="46"/>
      <c r="AG8" s="46"/>
      <c r="AH8" s="46"/>
      <c r="AI8" s="47"/>
      <c r="AJ8" s="47"/>
      <c r="AK8" s="48"/>
    </row>
    <row r="9" spans="1:37" ht="15.75" customHeight="1" x14ac:dyDescent="0.25">
      <c r="A9" s="68" t="s">
        <v>26</v>
      </c>
      <c r="B9" s="70" t="s">
        <v>4</v>
      </c>
      <c r="C9" s="72" t="s">
        <v>27</v>
      </c>
      <c r="D9" s="74" t="s">
        <v>28</v>
      </c>
      <c r="E9" s="70" t="s">
        <v>0</v>
      </c>
      <c r="F9" s="72" t="s">
        <v>29</v>
      </c>
      <c r="G9" s="74" t="s">
        <v>30</v>
      </c>
      <c r="H9" s="74" t="s">
        <v>31</v>
      </c>
      <c r="I9" s="77" t="s">
        <v>32</v>
      </c>
      <c r="J9" s="74" t="s">
        <v>33</v>
      </c>
      <c r="K9" s="77" t="s">
        <v>32</v>
      </c>
      <c r="L9" s="74" t="s">
        <v>34</v>
      </c>
      <c r="M9" s="90" t="s">
        <v>36</v>
      </c>
      <c r="N9" s="66" t="s">
        <v>37</v>
      </c>
      <c r="O9" s="58" t="s">
        <v>38</v>
      </c>
      <c r="P9" s="92" t="s">
        <v>39</v>
      </c>
      <c r="Q9" s="93"/>
      <c r="R9" s="93"/>
      <c r="S9" s="93"/>
      <c r="T9" s="93"/>
      <c r="U9" s="93"/>
      <c r="V9" s="93"/>
      <c r="W9" s="94"/>
      <c r="X9" s="58" t="s">
        <v>45</v>
      </c>
      <c r="Y9" s="58" t="s">
        <v>46</v>
      </c>
      <c r="Z9" s="61" t="s">
        <v>32</v>
      </c>
      <c r="AA9" s="58" t="s">
        <v>47</v>
      </c>
      <c r="AB9" s="61" t="s">
        <v>32</v>
      </c>
      <c r="AC9" s="58" t="s">
        <v>48</v>
      </c>
      <c r="AD9" s="58" t="s">
        <v>49</v>
      </c>
      <c r="AE9" s="53" t="s">
        <v>12</v>
      </c>
      <c r="AF9" s="53"/>
      <c r="AG9" s="53" t="s">
        <v>11</v>
      </c>
      <c r="AH9" s="51" t="s">
        <v>62</v>
      </c>
      <c r="AI9" s="51" t="s">
        <v>63</v>
      </c>
      <c r="AJ9" s="53" t="s">
        <v>64</v>
      </c>
      <c r="AK9" s="49" t="s">
        <v>65</v>
      </c>
    </row>
    <row r="10" spans="1:37" ht="51" customHeight="1" x14ac:dyDescent="0.25">
      <c r="A10" s="68"/>
      <c r="B10" s="70"/>
      <c r="C10" s="72"/>
      <c r="D10" s="88"/>
      <c r="E10" s="70"/>
      <c r="F10" s="72"/>
      <c r="G10" s="75"/>
      <c r="H10" s="75"/>
      <c r="I10" s="78"/>
      <c r="J10" s="75"/>
      <c r="K10" s="78"/>
      <c r="L10" s="88"/>
      <c r="M10" s="90"/>
      <c r="N10" s="66"/>
      <c r="O10" s="59"/>
      <c r="P10" s="58" t="s">
        <v>59</v>
      </c>
      <c r="Q10" s="58" t="s">
        <v>58</v>
      </c>
      <c r="R10" s="58" t="s">
        <v>41</v>
      </c>
      <c r="S10" s="58" t="s">
        <v>60</v>
      </c>
      <c r="T10" s="58" t="s">
        <v>42</v>
      </c>
      <c r="U10" s="58" t="s">
        <v>43</v>
      </c>
      <c r="V10" s="58" t="s">
        <v>30</v>
      </c>
      <c r="W10" s="58" t="s">
        <v>44</v>
      </c>
      <c r="X10" s="59"/>
      <c r="Y10" s="59"/>
      <c r="Z10" s="62"/>
      <c r="AA10" s="59"/>
      <c r="AB10" s="62"/>
      <c r="AC10" s="59"/>
      <c r="AD10" s="59"/>
      <c r="AE10" s="53"/>
      <c r="AF10" s="53"/>
      <c r="AG10" s="53"/>
      <c r="AH10" s="51"/>
      <c r="AI10" s="51"/>
      <c r="AJ10" s="53"/>
      <c r="AK10" s="49"/>
    </row>
    <row r="11" spans="1:37" ht="14.4" thickBot="1" x14ac:dyDescent="0.3">
      <c r="A11" s="69"/>
      <c r="B11" s="71"/>
      <c r="C11" s="73"/>
      <c r="D11" s="89"/>
      <c r="E11" s="71"/>
      <c r="F11" s="73"/>
      <c r="G11" s="76"/>
      <c r="H11" s="76"/>
      <c r="I11" s="79"/>
      <c r="J11" s="76"/>
      <c r="K11" s="79"/>
      <c r="L11" s="89"/>
      <c r="M11" s="91"/>
      <c r="N11" s="67"/>
      <c r="O11" s="60"/>
      <c r="P11" s="60"/>
      <c r="Q11" s="60"/>
      <c r="R11" s="60"/>
      <c r="S11" s="60"/>
      <c r="T11" s="60"/>
      <c r="U11" s="60"/>
      <c r="V11" s="60"/>
      <c r="W11" s="60"/>
      <c r="X11" s="60"/>
      <c r="Y11" s="60"/>
      <c r="Z11" s="63"/>
      <c r="AA11" s="60"/>
      <c r="AB11" s="63"/>
      <c r="AC11" s="60"/>
      <c r="AD11" s="60"/>
      <c r="AE11" s="54"/>
      <c r="AF11" s="54"/>
      <c r="AG11" s="54"/>
      <c r="AH11" s="52"/>
      <c r="AI11" s="52"/>
      <c r="AJ11" s="54"/>
      <c r="AK11" s="50"/>
    </row>
    <row r="12" spans="1:37" ht="200.25" customHeight="1" thickTop="1" x14ac:dyDescent="0.25">
      <c r="A12" s="42">
        <v>1</v>
      </c>
      <c r="B12" s="44" t="s">
        <v>115</v>
      </c>
      <c r="C12" s="44" t="s">
        <v>101</v>
      </c>
      <c r="D12" s="44" t="s">
        <v>102</v>
      </c>
      <c r="E12" s="44" t="s">
        <v>116</v>
      </c>
      <c r="F12" s="44" t="s">
        <v>68</v>
      </c>
      <c r="G12" s="44" t="s">
        <v>103</v>
      </c>
      <c r="H12" s="95" t="str">
        <f>IF(I12=20,"Muy Baja",IF(I12=40,"Baja",IF(I12=60,"Media",IF(I12=80,"Alta",IF(I12=100,"Muy Alta")))))</f>
        <v>Media</v>
      </c>
      <c r="I12" s="99">
        <v>60</v>
      </c>
      <c r="J12" s="95" t="str">
        <f>IF(K12=20,"Leve",IF(K12=40,"Menor",IF(K12=60,"Moderado",IF(K12=80,"Mayor",IF(K12=100,"Catastrófico")))))</f>
        <v>Menor</v>
      </c>
      <c r="K12" s="99">
        <v>40</v>
      </c>
      <c r="L12" s="105" t="str">
        <f>IF(AND(I12=20,K12=20),"Bajo",IF(AND(I12=40,K12=20),"Bajo",IF(AND(I12=60,K12=20),"Moderado",IF(AND(I12=80,K12=20),"Moderado",IF(AND(I12=100,K12=20),"Alto",IF(AND(I12=20,K12=40),"Bajo",IF(AND(I12=40,K12=40),"Moderado",IF(AND(I12=60,K12=40),"Moderado",IF(AND(I12=80,K12=40),"Moderado",IF(AND(I12=100,K12=40),"Alto",IF(AND(I12=20,K12=60),"Moderado",IF(AND(I12=40,K12=60),"Moderado",IF(AND(I12=60,K12=60),"Moderado",IF(AND(I12=80,K12=60),"Alto",IF(AND(I12=100,K12=60),"Alto",IF(AND(I12=20,K12=80),"Alto",IF(AND(I12=40,K12=80),"Alto",IF(AND(I12=60,K12=80),"Alto",IF(AND(I12=80,K12=80),"Alto",IF(AND(I12=100,K12=80),"Alto",IF(AND(I12=20,K12=100),"Extremo",IF(AND(I12=40,K12=100),"Extremo",IF(AND(I12=60,K12=100),"Extremo",IF(AND(I12=80,K12=100),"Extremo",IF(AND(I12=100,K12=100),"Extremo")))))))))))))))))))))))))</f>
        <v>Moderado</v>
      </c>
      <c r="M12" s="8">
        <v>1</v>
      </c>
      <c r="N12" s="16" t="s">
        <v>118</v>
      </c>
      <c r="O12" s="5" t="s">
        <v>3</v>
      </c>
      <c r="P12" s="5" t="s">
        <v>5</v>
      </c>
      <c r="Q12" s="12">
        <f>IF(P12="Preventivo",25,IF(P12="Detectivo",15,IF(P12="Correctivo",10," ")))</f>
        <v>25</v>
      </c>
      <c r="R12" s="5" t="s">
        <v>51</v>
      </c>
      <c r="S12" s="12">
        <f>IF(R12="Automático",25,IF(R12="Manual",15," "))</f>
        <v>15</v>
      </c>
      <c r="T12" s="12">
        <f>IFERROR(Q12+S12," ")</f>
        <v>40</v>
      </c>
      <c r="U12" s="5" t="s">
        <v>52</v>
      </c>
      <c r="V12" s="5" t="s">
        <v>54</v>
      </c>
      <c r="W12" s="5" t="s">
        <v>56</v>
      </c>
      <c r="X12" s="14">
        <f>IFERROR(I12-(I12*T12)/100," ")</f>
        <v>36</v>
      </c>
      <c r="Y12" s="95" t="str">
        <f>IF(Z12&lt;=20,"Muy Baja",IF(Z12&lt;=40,"Baja",IF(Z12&lt;=60,"Media",IF(Z12&lt;=80,"Alta",IF(Z12&lt;=100,"Muy Alta"," ")))))</f>
        <v>Muy Baja</v>
      </c>
      <c r="Z12" s="97">
        <f>X13</f>
        <v>18</v>
      </c>
      <c r="AA12" s="95" t="str">
        <f>J12</f>
        <v>Menor</v>
      </c>
      <c r="AB12" s="97">
        <f>K12</f>
        <v>40</v>
      </c>
      <c r="AC12" s="105" t="str">
        <f>IF(AND(Z12&lt;=20,AB12=20),"Bajo",IF(AND(Z12=40,AB12=20),"Bajo",IF(AND(Z12=60,AB12=20),"Moderado",IF(AND(Z12=80,AB12=20),"Moderado",IF(AND(Z12=100,AB12=20),"Alto",IF(AND(Z12&lt;=20,AB12=40),"Bajo",IF(AND(Z12=40,AB12=40),"Moderado",IF(AND(Z12=60,AB12=40),"Moderado",IF(AND(Z12=80,AB12=40),"Moderado",IF(AND(Z12=100,AB12=40),"Alto",IF(AND(Z12&lt;=20,AB12=60),"Moderado",IF(AND(Z12=40,AB12=60),"Moderado",IF(AND(Z12=60,AB12=60),"Moderado",IF(AND(Z12=80,AB12=60),"Alto",IF(AND(Z12=100,AB12=60),"Alto",IF(AND(Z12&lt;=20,AB12=80),"Alto",IF(AND(Z12=40,AB12=80),"Alto",IF(AND(Z12=60,AB12=80),"Alto",IF(AND(Z12=80,AB12=80),"Alto",IF(AND(Z12=100,AB12=80),"Alto",IF(AND(Z12&lt;=20,AB12=100),"Extremo",IF(AND(Z12=40,AB12=100),"Extremo",IF(AND(Z12=60,AB12=100),"Extremo",IF(AND(Z12=80,AB12=100),"Extremo",IF(AND(Z12=100,AB12=100),"Extremo")))))))))))))))))))))))))</f>
        <v>Bajo</v>
      </c>
      <c r="AD12" s="95" t="str">
        <f>IF(AC12="Bajo","Aceptar el Riesgo",IF(AC12="Moderado","Reducir el Riesgo",IF(AC12="Alto","Reducir el Riesgo",IF(AC12="Extremo","Evitar el Riesgo"))))</f>
        <v>Aceptar el Riesgo</v>
      </c>
      <c r="AE12" s="101" t="s">
        <v>119</v>
      </c>
      <c r="AF12" s="102"/>
      <c r="AG12" s="44" t="s">
        <v>104</v>
      </c>
      <c r="AH12" s="44" t="s">
        <v>120</v>
      </c>
      <c r="AI12" s="44" t="s">
        <v>120</v>
      </c>
      <c r="AJ12" s="44"/>
      <c r="AK12" s="44"/>
    </row>
    <row r="13" spans="1:37" x14ac:dyDescent="0.25">
      <c r="A13" s="43"/>
      <c r="B13" s="45"/>
      <c r="C13" s="45"/>
      <c r="D13" s="45"/>
      <c r="E13" s="45"/>
      <c r="F13" s="45"/>
      <c r="G13" s="45"/>
      <c r="H13" s="96"/>
      <c r="I13" s="100"/>
      <c r="J13" s="96"/>
      <c r="K13" s="100"/>
      <c r="L13" s="106"/>
      <c r="M13" s="8">
        <v>2</v>
      </c>
      <c r="N13" s="9"/>
      <c r="O13" s="5" t="s">
        <v>3</v>
      </c>
      <c r="P13" s="5" t="s">
        <v>5</v>
      </c>
      <c r="Q13" s="12">
        <f t="shared" ref="Q13" si="0">IF(P13="Preventivo",25,IF(P13="Detectivo",15,IF(P13="Correctivo",10," ")))</f>
        <v>25</v>
      </c>
      <c r="R13" s="5" t="s">
        <v>50</v>
      </c>
      <c r="S13" s="12">
        <f t="shared" ref="S13" si="1">IF(R13="Automático",25,IF(R13="Manual",15," "))</f>
        <v>25</v>
      </c>
      <c r="T13" s="12">
        <f t="shared" ref="T13" si="2">IFERROR(Q13+S13," ")</f>
        <v>50</v>
      </c>
      <c r="U13" s="5" t="s">
        <v>52</v>
      </c>
      <c r="V13" s="5" t="s">
        <v>54</v>
      </c>
      <c r="W13" s="5" t="s">
        <v>56</v>
      </c>
      <c r="X13" s="14">
        <f>IFERROR(X12-(X12*T13)/100," ")</f>
        <v>18</v>
      </c>
      <c r="Y13" s="96"/>
      <c r="Z13" s="98"/>
      <c r="AA13" s="96"/>
      <c r="AB13" s="98"/>
      <c r="AC13" s="106"/>
      <c r="AD13" s="96"/>
      <c r="AE13" s="103"/>
      <c r="AF13" s="104"/>
      <c r="AG13" s="45"/>
      <c r="AH13" s="45"/>
      <c r="AI13" s="45"/>
      <c r="AJ13" s="45"/>
      <c r="AK13" s="45"/>
    </row>
    <row r="14" spans="1:37" ht="200.25" customHeight="1" x14ac:dyDescent="0.25">
      <c r="A14" s="23">
        <v>2</v>
      </c>
      <c r="B14" s="21" t="s">
        <v>107</v>
      </c>
      <c r="C14" s="21" t="s">
        <v>105</v>
      </c>
      <c r="D14" s="21" t="s">
        <v>106</v>
      </c>
      <c r="E14" s="21" t="s">
        <v>117</v>
      </c>
      <c r="F14" s="21" t="s">
        <v>66</v>
      </c>
      <c r="G14" s="21" t="s">
        <v>108</v>
      </c>
      <c r="H14" s="25" t="str">
        <f>IF(I14=20,"Muy Baja",IF(I14=40,"Baja",IF(I14=60,"Media",IF(I14=80,"Alta",IF(I14=100,"Muy Alta")))))</f>
        <v>Media</v>
      </c>
      <c r="I14" s="27">
        <v>60</v>
      </c>
      <c r="J14" s="25" t="str">
        <f>IF(K14=20,"Leve",IF(K14=40,"Menor",IF(K14=60,"Moderado",IF(K14=80,"Mayor",IF(K14=100,"Catastrófico")))))</f>
        <v>Mayor</v>
      </c>
      <c r="K14" s="27">
        <v>80</v>
      </c>
      <c r="L14" s="29" t="str">
        <f>IF(AND(I14=20,K14=20),"Bajo",IF(AND(I14=40,K14=20),"Bajo",IF(AND(I14=60,K14=20),"Moderado",IF(AND(I14=80,K14=20),"Moderado",IF(AND(I14=100,K14=20),"Alto",IF(AND(I14=20,K14=40),"Bajo",IF(AND(I14=40,K14=40),"Moderado",IF(AND(I14=60,K14=40),"Moderado",IF(AND(I14=80,K14=40),"Moderado",IF(AND(I14=100,K14=40),"Alto",IF(AND(I14=20,K14=60),"Moderado",IF(AND(I14=40,K14=60),"Moderado",IF(AND(I14=60,K14=60),"Moderado",IF(AND(I14=80,K14=60),"Alto",IF(AND(I14=100,K14=60),"Alto",IF(AND(I14=20,K14=80),"Alto",IF(AND(I14=40,K14=80),"Alto",IF(AND(I14=60,K14=80),"Alto",IF(AND(I14=80,K14=80),"Alto",IF(AND(I14=100,K14=80),"Alto",IF(AND(I14=20,K14=100),"Extremo",IF(AND(I14=40,K14=100),"Extremo",IF(AND(I14=60,K14=100),"Extremo",IF(AND(I14=80,K14=100),"Extremo",IF(AND(I14=100,K14=100),"Extremo")))))))))))))))))))))))))</f>
        <v>Alto</v>
      </c>
      <c r="M14" s="8">
        <v>1</v>
      </c>
      <c r="N14" s="16" t="s">
        <v>109</v>
      </c>
      <c r="O14" s="5" t="s">
        <v>3</v>
      </c>
      <c r="P14" s="5" t="s">
        <v>5</v>
      </c>
      <c r="Q14" s="12">
        <f>IF(P14="Preventivo",25,IF(P14="Detectivo",15,IF(P14="Correctivo",10," ")))</f>
        <v>25</v>
      </c>
      <c r="R14" s="5" t="s">
        <v>50</v>
      </c>
      <c r="S14" s="12">
        <f>IF(R14="Automático",25,IF(R14="Manual",15," "))</f>
        <v>25</v>
      </c>
      <c r="T14" s="12">
        <f>IFERROR(Q14+S14," ")</f>
        <v>50</v>
      </c>
      <c r="U14" s="5" t="s">
        <v>52</v>
      </c>
      <c r="V14" s="5" t="s">
        <v>54</v>
      </c>
      <c r="W14" s="5" t="s">
        <v>56</v>
      </c>
      <c r="X14" s="14">
        <f>IFERROR(I14-(I14*T14)/100," ")</f>
        <v>30</v>
      </c>
      <c r="Y14" s="25" t="str">
        <f>IF(Z14&lt;=20,"Muy Baja",IF(Z14&lt;=40,"Baja",IF(Z14&lt;=60,"Media",IF(Z14&lt;=80,"Alta",IF(Z14&lt;=100,"Muy Alta"," ")))))</f>
        <v>Muy Baja</v>
      </c>
      <c r="Z14" s="31">
        <f>X15</f>
        <v>15</v>
      </c>
      <c r="AA14" s="25" t="str">
        <f>J14</f>
        <v>Mayor</v>
      </c>
      <c r="AB14" s="31">
        <f>K14</f>
        <v>80</v>
      </c>
      <c r="AC14" s="29" t="str">
        <f>IF(AND(Z14&lt;=20,AB14=20),"Bajo",IF(AND(Z14=40,AB14=20),"Bajo",IF(AND(Z14=60,AB14=20),"Moderado",IF(AND(Z14=80,AB14=20),"Moderado",IF(AND(Z14=100,AB14=20),"Alto",IF(AND(Z14&lt;=20,AB14=40),"Bajo",IF(AND(Z14=40,AB14=40),"Moderado",IF(AND(Z14=60,AB14=40),"Moderado",IF(AND(Z14=80,AB14=40),"Moderado",IF(AND(Z14=100,AB14=40),"Alto",IF(AND(Z14&lt;=20,AB14=60),"Moderado",IF(AND(Z14=40,AB14=60),"Moderado",IF(AND(Z14=60,AB14=60),"Moderado",IF(AND(Z14=80,AB14=60),"Alto",IF(AND(Z14=100,AB14=60),"Alto",IF(AND(Z14&lt;=20,AB14=80),"Alto",IF(AND(Z14=40,AB14=80),"Alto",IF(AND(Z14=60,AB14=80),"Alto",IF(AND(Z14=80,AB14=80),"Alto",IF(AND(Z14=100,AB14=80),"Alto",IF(AND(Z14&lt;=20,AB14=100),"Extremo",IF(AND(Z14=40,AB14=100),"Extremo",IF(AND(Z14=60,AB14=100),"Extremo",IF(AND(Z14=80,AB14=100),"Extremo",IF(AND(Z14=100,AB14=100),"Extremo")))))))))))))))))))))))))</f>
        <v>Alto</v>
      </c>
      <c r="AD14" s="25" t="str">
        <f>IF(AC14="Bajo","Aceptar el Riesgo",IF(AC14="Moderado","Reducir el Riesgo",IF(AC14="Alto","Reducir el Riesgo",IF(AC14="Extremo","Evitar el Riesgo"))))</f>
        <v>Reducir el Riesgo</v>
      </c>
      <c r="AE14" s="17" t="s">
        <v>110</v>
      </c>
      <c r="AF14" s="18"/>
      <c r="AG14" s="21" t="s">
        <v>111</v>
      </c>
      <c r="AH14" s="21" t="s">
        <v>120</v>
      </c>
      <c r="AI14" s="21" t="s">
        <v>120</v>
      </c>
      <c r="AJ14" s="21"/>
      <c r="AK14" s="21"/>
    </row>
    <row r="15" spans="1:37" x14ac:dyDescent="0.25">
      <c r="A15" s="24"/>
      <c r="B15" s="22"/>
      <c r="C15" s="22"/>
      <c r="D15" s="22"/>
      <c r="E15" s="22"/>
      <c r="F15" s="22"/>
      <c r="G15" s="22"/>
      <c r="H15" s="26"/>
      <c r="I15" s="28"/>
      <c r="J15" s="26"/>
      <c r="K15" s="28"/>
      <c r="L15" s="30"/>
      <c r="M15" s="10">
        <v>2</v>
      </c>
      <c r="N15" s="11"/>
      <c r="O15" s="6" t="s">
        <v>3</v>
      </c>
      <c r="P15" s="6" t="s">
        <v>5</v>
      </c>
      <c r="Q15" s="13">
        <f t="shared" ref="Q15:Q16" si="3">IF(P15="Preventivo",25,IF(P15="Detectivo",15,IF(P15="Correctivo",10," ")))</f>
        <v>25</v>
      </c>
      <c r="R15" s="6" t="s">
        <v>50</v>
      </c>
      <c r="S15" s="13">
        <f t="shared" ref="S15:S16" si="4">IF(R15="Automático",25,IF(R15="Manual",15," "))</f>
        <v>25</v>
      </c>
      <c r="T15" s="13">
        <f t="shared" ref="T15:T16" si="5">IFERROR(Q15+S15," ")</f>
        <v>50</v>
      </c>
      <c r="U15" s="6" t="s">
        <v>52</v>
      </c>
      <c r="V15" s="6" t="s">
        <v>54</v>
      </c>
      <c r="W15" s="6" t="s">
        <v>56</v>
      </c>
      <c r="X15" s="15">
        <f>IFERROR(X14-(X14*T15)/100," ")</f>
        <v>15</v>
      </c>
      <c r="Y15" s="26"/>
      <c r="Z15" s="32"/>
      <c r="AA15" s="26"/>
      <c r="AB15" s="32"/>
      <c r="AC15" s="30"/>
      <c r="AD15" s="26"/>
      <c r="AE15" s="19"/>
      <c r="AF15" s="20"/>
      <c r="AG15" s="22"/>
      <c r="AH15" s="22"/>
      <c r="AI15" s="22"/>
      <c r="AJ15" s="22"/>
      <c r="AK15" s="22"/>
    </row>
    <row r="16" spans="1:37" ht="173.25" hidden="1" customHeight="1" x14ac:dyDescent="0.25">
      <c r="A16" s="23">
        <v>3</v>
      </c>
      <c r="B16" s="21" t="s">
        <v>78</v>
      </c>
      <c r="C16" s="21" t="s">
        <v>76</v>
      </c>
      <c r="D16" s="21" t="s">
        <v>77</v>
      </c>
      <c r="E16" s="21"/>
      <c r="F16" s="21" t="s">
        <v>66</v>
      </c>
      <c r="G16" s="21" t="s">
        <v>75</v>
      </c>
      <c r="H16" s="25" t="str">
        <f t="shared" ref="H16" si="6">IF(I16=20,"Muy Baja",IF(I16=40,"Baja",IF(I16=60,"Media",IF(I16=80,"Alta",IF(I16=100,"Muy Alta")))))</f>
        <v>Muy Baja</v>
      </c>
      <c r="I16" s="27">
        <v>20</v>
      </c>
      <c r="J16" s="25" t="str">
        <f t="shared" ref="J16" si="7">IF(K16=20,"Leve",IF(K16=40,"Menor",IF(K16=60,"Moderado",IF(K16=80,"Mayor",IF(K16=100,"Catastrófico")))))</f>
        <v>Moderado</v>
      </c>
      <c r="K16" s="27">
        <v>60</v>
      </c>
      <c r="L16" s="29" t="str">
        <f t="shared" ref="L16" si="8">IF(AND(I16=20,K16=20),"Bajo",IF(AND(I16=40,K16=20),"Bajo",IF(AND(I16=60,K16=20),"Moderado",IF(AND(I16=80,K16=20),"Moderado",IF(AND(I16=100,K16=20),"Alto",IF(AND(I16=20,K16=40),"Bajo",IF(AND(I16=40,K16=40),"Moderado",IF(AND(I16=60,K16=40),"Moderado",IF(AND(I16=80,K16=40),"Moderado",IF(AND(I16=100,K16=40),"Alto",IF(AND(I16=20,K16=60),"Moderado",IF(AND(I16=40,K16=60),"Moderado",IF(AND(I16=60,K16=60),"Moderado",IF(AND(I16=80,K16=60),"Alto",IF(AND(I16=100,K16=60),"Alto",IF(AND(I16=20,K16=80),"Alto",IF(AND(I16=40,K16=80),"Alto",IF(AND(I16=60,K16=80),"Alto",IF(AND(I16=80,K16=80),"Alto",IF(AND(I16=100,K16=80),"Alto",IF(AND(I16=20,K16=100),"Extremo",IF(AND(I16=40,K16=100),"Extremo",IF(AND(I16=60,K16=100),"Extremo",IF(AND(I16=80,K16=100),"Extremo",IF(AND(I16=100,K16=100),"Extremo")))))))))))))))))))))))))</f>
        <v>Moderado</v>
      </c>
      <c r="M16" s="8">
        <v>1</v>
      </c>
      <c r="N16" s="16" t="s">
        <v>79</v>
      </c>
      <c r="O16" s="5" t="s">
        <v>3</v>
      </c>
      <c r="P16" s="5" t="s">
        <v>5</v>
      </c>
      <c r="Q16" s="12">
        <f t="shared" si="3"/>
        <v>25</v>
      </c>
      <c r="R16" s="5" t="s">
        <v>50</v>
      </c>
      <c r="S16" s="12">
        <f t="shared" si="4"/>
        <v>25</v>
      </c>
      <c r="T16" s="12">
        <f t="shared" si="5"/>
        <v>50</v>
      </c>
      <c r="U16" s="5" t="s">
        <v>52</v>
      </c>
      <c r="V16" s="5" t="s">
        <v>54</v>
      </c>
      <c r="W16" s="5" t="s">
        <v>56</v>
      </c>
      <c r="X16" s="14">
        <f t="shared" ref="X16" si="9">IFERROR(I16-(I16*T16)/100," ")</f>
        <v>10</v>
      </c>
      <c r="Y16" s="25" t="str">
        <f t="shared" ref="Y16" si="10">IF(Z16&lt;=20,"Muy Baja",IF(Z16&lt;=40,"Baja",IF(Z16&lt;=60,"Media",IF(Z16&lt;=80,"Alta",IF(Z16&lt;=100,"Muy Alta"," ")))))</f>
        <v>Muy Baja</v>
      </c>
      <c r="Z16" s="31">
        <f t="shared" ref="Z16" si="11">X17</f>
        <v>5</v>
      </c>
      <c r="AA16" s="25" t="str">
        <f t="shared" ref="AA16" si="12">J16</f>
        <v>Moderado</v>
      </c>
      <c r="AB16" s="31">
        <f t="shared" ref="AB16" si="13">K16</f>
        <v>60</v>
      </c>
      <c r="AC16" s="29" t="str">
        <f t="shared" ref="AC16" si="14">IF(AND(Z16&lt;=20,AB16=20),"Bajo",IF(AND(Z16=40,AB16=20),"Bajo",IF(AND(Z16=60,AB16=20),"Moderado",IF(AND(Z16=80,AB16=20),"Moderado",IF(AND(Z16=100,AB16=20),"Alto",IF(AND(Z16&lt;=20,AB16=40),"Bajo",IF(AND(Z16=40,AB16=40),"Moderado",IF(AND(Z16=60,AB16=40),"Moderado",IF(AND(Z16=80,AB16=40),"Moderado",IF(AND(Z16=100,AB16=40),"Alto",IF(AND(Z16&lt;=20,AB16=60),"Moderado",IF(AND(Z16=40,AB16=60),"Moderado",IF(AND(Z16=60,AB16=60),"Moderado",IF(AND(Z16=80,AB16=60),"Alto",IF(AND(Z16=100,AB16=60),"Alto",IF(AND(Z16&lt;=20,AB16=80),"Alto",IF(AND(Z16=40,AB16=80),"Alto",IF(AND(Z16=60,AB16=80),"Alto",IF(AND(Z16=80,AB16=80),"Alto",IF(AND(Z16=100,AB16=80),"Alto",IF(AND(Z16&lt;=20,AB16=100),"Extremo",IF(AND(Z16=40,AB16=100),"Extremo",IF(AND(Z16=60,AB16=100),"Extremo",IF(AND(Z16=80,AB16=100),"Extremo",IF(AND(Z16=100,AB16=100),"Extremo")))))))))))))))))))))))))</f>
        <v>Moderado</v>
      </c>
      <c r="AD16" s="25" t="str">
        <f t="shared" ref="AD16" si="15">IF(AC16="Bajo","Aceptar el Riesgo",IF(AC16="Moderado","Reducir el Riesgo",IF(AC16="Alto","Reducir el Riesgo",IF(AC16="Extremo","Evitar el Riesgo"))))</f>
        <v>Reducir el Riesgo</v>
      </c>
      <c r="AE16" s="17"/>
      <c r="AF16" s="18"/>
      <c r="AG16" s="21"/>
      <c r="AH16" s="21"/>
      <c r="AI16" s="21"/>
      <c r="AJ16" s="21"/>
      <c r="AK16" s="21"/>
    </row>
    <row r="17" spans="1:37" hidden="1" x14ac:dyDescent="0.25">
      <c r="A17" s="24"/>
      <c r="B17" s="22"/>
      <c r="C17" s="22"/>
      <c r="D17" s="22"/>
      <c r="E17" s="22"/>
      <c r="F17" s="22"/>
      <c r="G17" s="22"/>
      <c r="H17" s="26"/>
      <c r="I17" s="28"/>
      <c r="J17" s="26"/>
      <c r="K17" s="28"/>
      <c r="L17" s="30"/>
      <c r="M17" s="10">
        <v>2</v>
      </c>
      <c r="N17" s="11"/>
      <c r="O17" s="6" t="s">
        <v>3</v>
      </c>
      <c r="P17" s="6" t="s">
        <v>5</v>
      </c>
      <c r="Q17" s="13">
        <f t="shared" ref="Q17:Q21" si="16">IF(P17="Preventivo",25,IF(P17="Detectivo",15,IF(P17="Correctivo",10," ")))</f>
        <v>25</v>
      </c>
      <c r="R17" s="6" t="s">
        <v>50</v>
      </c>
      <c r="S17" s="13">
        <f t="shared" ref="S17:S21" si="17">IF(R17="Automático",25,IF(R17="Manual",15," "))</f>
        <v>25</v>
      </c>
      <c r="T17" s="13">
        <f t="shared" ref="T17:T21" si="18">IFERROR(Q17+S17," ")</f>
        <v>50</v>
      </c>
      <c r="U17" s="6" t="s">
        <v>52</v>
      </c>
      <c r="V17" s="6" t="s">
        <v>54</v>
      </c>
      <c r="W17" s="6" t="s">
        <v>56</v>
      </c>
      <c r="X17" s="15">
        <f t="shared" ref="X17" si="19">IFERROR(X16-(X16*T17)/100," ")</f>
        <v>5</v>
      </c>
      <c r="Y17" s="26"/>
      <c r="Z17" s="32"/>
      <c r="AA17" s="26"/>
      <c r="AB17" s="32"/>
      <c r="AC17" s="30"/>
      <c r="AD17" s="26"/>
      <c r="AE17" s="19"/>
      <c r="AF17" s="20"/>
      <c r="AG17" s="22"/>
      <c r="AH17" s="22"/>
      <c r="AI17" s="22"/>
      <c r="AJ17" s="22"/>
      <c r="AK17" s="22"/>
    </row>
    <row r="18" spans="1:37" ht="173.25" hidden="1" customHeight="1" x14ac:dyDescent="0.25">
      <c r="A18" s="23">
        <v>4</v>
      </c>
      <c r="B18" s="21" t="s">
        <v>82</v>
      </c>
      <c r="C18" s="21" t="s">
        <v>80</v>
      </c>
      <c r="D18" s="21" t="s">
        <v>81</v>
      </c>
      <c r="E18" s="21"/>
      <c r="F18" s="21" t="s">
        <v>66</v>
      </c>
      <c r="G18" s="21" t="s">
        <v>83</v>
      </c>
      <c r="H18" s="25" t="str">
        <f t="shared" ref="H18" si="20">IF(I18=20,"Muy Baja",IF(I18=40,"Baja",IF(I18=60,"Media",IF(I18=80,"Alta",IF(I18=100,"Muy Alta")))))</f>
        <v>Media</v>
      </c>
      <c r="I18" s="27">
        <v>60</v>
      </c>
      <c r="J18" s="25" t="str">
        <f t="shared" ref="J18" si="21">IF(K18=20,"Leve",IF(K18=40,"Menor",IF(K18=60,"Moderado",IF(K18=80,"Mayor",IF(K18=100,"Catastrófico")))))</f>
        <v>Moderado</v>
      </c>
      <c r="K18" s="27">
        <v>60</v>
      </c>
      <c r="L18" s="29" t="str">
        <f t="shared" ref="L18" si="22">IF(AND(I18=20,K18=20),"Bajo",IF(AND(I18=40,K18=20),"Bajo",IF(AND(I18=60,K18=20),"Moderado",IF(AND(I18=80,K18=20),"Moderado",IF(AND(I18=100,K18=20),"Alto",IF(AND(I18=20,K18=40),"Bajo",IF(AND(I18=40,K18=40),"Moderado",IF(AND(I18=60,K18=40),"Moderado",IF(AND(I18=80,K18=40),"Moderado",IF(AND(I18=100,K18=40),"Alto",IF(AND(I18=20,K18=60),"Moderado",IF(AND(I18=40,K18=60),"Moderado",IF(AND(I18=60,K18=60),"Moderado",IF(AND(I18=80,K18=60),"Alto",IF(AND(I18=100,K18=60),"Alto",IF(AND(I18=20,K18=80),"Alto",IF(AND(I18=40,K18=80),"Alto",IF(AND(I18=60,K18=80),"Alto",IF(AND(I18=80,K18=80),"Alto",IF(AND(I18=100,K18=80),"Alto",IF(AND(I18=20,K18=100),"Extremo",IF(AND(I18=40,K18=100),"Extremo",IF(AND(I18=60,K18=100),"Extremo",IF(AND(I18=80,K18=100),"Extremo",IF(AND(I18=100,K18=100),"Extremo")))))))))))))))))))))))))</f>
        <v>Moderado</v>
      </c>
      <c r="M18" s="8">
        <v>1</v>
      </c>
      <c r="N18" s="16" t="s">
        <v>84</v>
      </c>
      <c r="O18" s="5" t="s">
        <v>3</v>
      </c>
      <c r="P18" s="5" t="s">
        <v>5</v>
      </c>
      <c r="Q18" s="12">
        <f t="shared" si="16"/>
        <v>25</v>
      </c>
      <c r="R18" s="5" t="s">
        <v>50</v>
      </c>
      <c r="S18" s="12">
        <f t="shared" si="17"/>
        <v>25</v>
      </c>
      <c r="T18" s="12">
        <f t="shared" si="18"/>
        <v>50</v>
      </c>
      <c r="U18" s="5" t="s">
        <v>52</v>
      </c>
      <c r="V18" s="5" t="s">
        <v>54</v>
      </c>
      <c r="W18" s="5" t="s">
        <v>56</v>
      </c>
      <c r="X18" s="14">
        <f t="shared" ref="X18" si="23">IFERROR(I18-(I18*T18)/100," ")</f>
        <v>30</v>
      </c>
      <c r="Y18" s="25" t="str">
        <f t="shared" ref="Y18" si="24">IF(Z18&lt;=20,"Muy Baja",IF(Z18&lt;=40,"Baja",IF(Z18&lt;=60,"Media",IF(Z18&lt;=80,"Alta",IF(Z18&lt;=100,"Muy Alta"," ")))))</f>
        <v>Muy Baja</v>
      </c>
      <c r="Z18" s="31">
        <f t="shared" ref="Z18" si="25">X19</f>
        <v>15</v>
      </c>
      <c r="AA18" s="25" t="str">
        <f t="shared" ref="AA18" si="26">J18</f>
        <v>Moderado</v>
      </c>
      <c r="AB18" s="31">
        <f t="shared" ref="AB18" si="27">K18</f>
        <v>60</v>
      </c>
      <c r="AC18" s="29" t="str">
        <f t="shared" ref="AC18" si="28">IF(AND(Z18&lt;=20,AB18=20),"Bajo",IF(AND(Z18=40,AB18=20),"Bajo",IF(AND(Z18=60,AB18=20),"Moderado",IF(AND(Z18=80,AB18=20),"Moderado",IF(AND(Z18=100,AB18=20),"Alto",IF(AND(Z18&lt;=20,AB18=40),"Bajo",IF(AND(Z18=40,AB18=40),"Moderado",IF(AND(Z18=60,AB18=40),"Moderado",IF(AND(Z18=80,AB18=40),"Moderado",IF(AND(Z18=100,AB18=40),"Alto",IF(AND(Z18&lt;=20,AB18=60),"Moderado",IF(AND(Z18=40,AB18=60),"Moderado",IF(AND(Z18=60,AB18=60),"Moderado",IF(AND(Z18=80,AB18=60),"Alto",IF(AND(Z18=100,AB18=60),"Alto",IF(AND(Z18&lt;=20,AB18=80),"Alto",IF(AND(Z18=40,AB18=80),"Alto",IF(AND(Z18=60,AB18=80),"Alto",IF(AND(Z18=80,AB18=80),"Alto",IF(AND(Z18=100,AB18=80),"Alto",IF(AND(Z18&lt;=20,AB18=100),"Extremo",IF(AND(Z18=40,AB18=100),"Extremo",IF(AND(Z18=60,AB18=100),"Extremo",IF(AND(Z18=80,AB18=100),"Extremo",IF(AND(Z18=100,AB18=100),"Extremo")))))))))))))))))))))))))</f>
        <v>Moderado</v>
      </c>
      <c r="AD18" s="25" t="str">
        <f t="shared" ref="AD18" si="29">IF(AC18="Bajo","Aceptar el Riesgo",IF(AC18="Moderado","Reducir el Riesgo",IF(AC18="Alto","Reducir el Riesgo",IF(AC18="Extremo","Evitar el Riesgo"))))</f>
        <v>Reducir el Riesgo</v>
      </c>
      <c r="AE18" s="17"/>
      <c r="AF18" s="18"/>
      <c r="AG18" s="21"/>
      <c r="AH18" s="21"/>
      <c r="AI18" s="21"/>
      <c r="AJ18" s="21"/>
      <c r="AK18" s="21"/>
    </row>
    <row r="19" spans="1:37" hidden="1" x14ac:dyDescent="0.25">
      <c r="A19" s="24"/>
      <c r="B19" s="22"/>
      <c r="C19" s="22"/>
      <c r="D19" s="22"/>
      <c r="E19" s="22"/>
      <c r="F19" s="22"/>
      <c r="G19" s="22"/>
      <c r="H19" s="26"/>
      <c r="I19" s="28"/>
      <c r="J19" s="26"/>
      <c r="K19" s="28"/>
      <c r="L19" s="30"/>
      <c r="M19" s="10">
        <v>2</v>
      </c>
      <c r="N19" s="11"/>
      <c r="O19" s="6" t="s">
        <v>3</v>
      </c>
      <c r="P19" s="6" t="s">
        <v>5</v>
      </c>
      <c r="Q19" s="13">
        <f t="shared" si="16"/>
        <v>25</v>
      </c>
      <c r="R19" s="6" t="s">
        <v>50</v>
      </c>
      <c r="S19" s="13">
        <f t="shared" si="17"/>
        <v>25</v>
      </c>
      <c r="T19" s="13">
        <f t="shared" si="18"/>
        <v>50</v>
      </c>
      <c r="U19" s="6" t="s">
        <v>52</v>
      </c>
      <c r="V19" s="6" t="s">
        <v>54</v>
      </c>
      <c r="W19" s="6" t="s">
        <v>56</v>
      </c>
      <c r="X19" s="15">
        <f t="shared" ref="X19" si="30">IFERROR(X18-(X18*T19)/100," ")</f>
        <v>15</v>
      </c>
      <c r="Y19" s="26"/>
      <c r="Z19" s="32"/>
      <c r="AA19" s="26"/>
      <c r="AB19" s="32"/>
      <c r="AC19" s="30"/>
      <c r="AD19" s="26"/>
      <c r="AE19" s="19"/>
      <c r="AF19" s="20"/>
      <c r="AG19" s="22"/>
      <c r="AH19" s="22"/>
      <c r="AI19" s="22"/>
      <c r="AJ19" s="22"/>
      <c r="AK19" s="22"/>
    </row>
    <row r="20" spans="1:37" ht="62.25" hidden="1" customHeight="1" x14ac:dyDescent="0.25">
      <c r="A20" s="23">
        <v>5</v>
      </c>
      <c r="B20" s="21" t="s">
        <v>85</v>
      </c>
      <c r="C20" s="21" t="s">
        <v>86</v>
      </c>
      <c r="D20" s="21" t="s">
        <v>77</v>
      </c>
      <c r="E20" s="21"/>
      <c r="F20" s="21" t="s">
        <v>66</v>
      </c>
      <c r="G20" s="21" t="s">
        <v>87</v>
      </c>
      <c r="H20" s="25" t="str">
        <f t="shared" ref="H20" si="31">IF(I20=20,"Muy Baja",IF(I20=40,"Baja",IF(I20=60,"Media",IF(I20=80,"Alta",IF(I20=100,"Muy Alta")))))</f>
        <v>Baja</v>
      </c>
      <c r="I20" s="27">
        <v>40</v>
      </c>
      <c r="J20" s="25" t="str">
        <f t="shared" ref="J20" si="32">IF(K20=20,"Leve",IF(K20=40,"Menor",IF(K20=60,"Moderado",IF(K20=80,"Mayor",IF(K20=100,"Catastrófico")))))</f>
        <v>Mayor</v>
      </c>
      <c r="K20" s="27">
        <v>80</v>
      </c>
      <c r="L20" s="29" t="str">
        <f t="shared" ref="L20" si="33">IF(AND(I20=20,K20=20),"Bajo",IF(AND(I20=40,K20=20),"Bajo",IF(AND(I20=60,K20=20),"Moderado",IF(AND(I20=80,K20=20),"Moderado",IF(AND(I20=100,K20=20),"Alto",IF(AND(I20=20,K20=40),"Bajo",IF(AND(I20=40,K20=40),"Moderado",IF(AND(I20=60,K20=40),"Moderado",IF(AND(I20=80,K20=40),"Moderado",IF(AND(I20=100,K20=40),"Alto",IF(AND(I20=20,K20=60),"Moderado",IF(AND(I20=40,K20=60),"Moderado",IF(AND(I20=60,K20=60),"Moderado",IF(AND(I20=80,K20=60),"Alto",IF(AND(I20=100,K20=60),"Alto",IF(AND(I20=20,K20=80),"Alto",IF(AND(I20=40,K20=80),"Alto",IF(AND(I20=60,K20=80),"Alto",IF(AND(I20=80,K20=80),"Alto",IF(AND(I20=100,K20=80),"Alto",IF(AND(I20=20,K20=100),"Extremo",IF(AND(I20=40,K20=100),"Extremo",IF(AND(I20=60,K20=100),"Extremo",IF(AND(I20=80,K20=100),"Extremo",IF(AND(I20=100,K20=100),"Extremo")))))))))))))))))))))))))</f>
        <v>Alto</v>
      </c>
      <c r="M20" s="8">
        <v>1</v>
      </c>
      <c r="N20" s="16" t="s">
        <v>88</v>
      </c>
      <c r="O20" s="5" t="s">
        <v>3</v>
      </c>
      <c r="P20" s="5" t="s">
        <v>5</v>
      </c>
      <c r="Q20" s="12">
        <f t="shared" si="16"/>
        <v>25</v>
      </c>
      <c r="R20" s="5" t="s">
        <v>50</v>
      </c>
      <c r="S20" s="12">
        <f t="shared" si="17"/>
        <v>25</v>
      </c>
      <c r="T20" s="12">
        <f t="shared" si="18"/>
        <v>50</v>
      </c>
      <c r="U20" s="5" t="s">
        <v>52</v>
      </c>
      <c r="V20" s="5" t="s">
        <v>54</v>
      </c>
      <c r="W20" s="5" t="s">
        <v>56</v>
      </c>
      <c r="X20" s="14">
        <f t="shared" ref="X20" si="34">IFERROR(I20-(I20*T20)/100," ")</f>
        <v>20</v>
      </c>
      <c r="Y20" s="25" t="str">
        <f t="shared" ref="Y20" si="35">IF(Z20&lt;=20,"Muy Baja",IF(Z20&lt;=40,"Baja",IF(Z20&lt;=60,"Media",IF(Z20&lt;=80,"Alta",IF(Z20&lt;=100,"Muy Alta"," ")))))</f>
        <v>Muy Baja</v>
      </c>
      <c r="Z20" s="31">
        <f t="shared" ref="Z20" si="36">X21</f>
        <v>10</v>
      </c>
      <c r="AA20" s="25" t="str">
        <f t="shared" ref="AA20" si="37">J20</f>
        <v>Mayor</v>
      </c>
      <c r="AB20" s="31">
        <f t="shared" ref="AB20" si="38">K20</f>
        <v>80</v>
      </c>
      <c r="AC20" s="29" t="str">
        <f t="shared" ref="AC20" si="39">IF(AND(Z20&lt;=20,AB20=20),"Bajo",IF(AND(Z20=40,AB20=20),"Bajo",IF(AND(Z20=60,AB20=20),"Moderado",IF(AND(Z20=80,AB20=20),"Moderado",IF(AND(Z20=100,AB20=20),"Alto",IF(AND(Z20&lt;=20,AB20=40),"Bajo",IF(AND(Z20=40,AB20=40),"Moderado",IF(AND(Z20=60,AB20=40),"Moderado",IF(AND(Z20=80,AB20=40),"Moderado",IF(AND(Z20=100,AB20=40),"Alto",IF(AND(Z20&lt;=20,AB20=60),"Moderado",IF(AND(Z20=40,AB20=60),"Moderado",IF(AND(Z20=60,AB20=60),"Moderado",IF(AND(Z20=80,AB20=60),"Alto",IF(AND(Z20=100,AB20=60),"Alto",IF(AND(Z20&lt;=20,AB20=80),"Alto",IF(AND(Z20=40,AB20=80),"Alto",IF(AND(Z20=60,AB20=80),"Alto",IF(AND(Z20=80,AB20=80),"Alto",IF(AND(Z20=100,AB20=80),"Alto",IF(AND(Z20&lt;=20,AB20=100),"Extremo",IF(AND(Z20=40,AB20=100),"Extremo",IF(AND(Z20=60,AB20=100),"Extremo",IF(AND(Z20=80,AB20=100),"Extremo",IF(AND(Z20=100,AB20=100),"Extremo")))))))))))))))))))))))))</f>
        <v>Alto</v>
      </c>
      <c r="AD20" s="25" t="str">
        <f t="shared" ref="AD20" si="40">IF(AC20="Bajo","Aceptar el Riesgo",IF(AC20="Moderado","Reducir el Riesgo",IF(AC20="Alto","Reducir el Riesgo",IF(AC20="Extremo","Evitar el Riesgo"))))</f>
        <v>Reducir el Riesgo</v>
      </c>
      <c r="AE20" s="17"/>
      <c r="AF20" s="18"/>
      <c r="AG20" s="21"/>
      <c r="AH20" s="21"/>
      <c r="AI20" s="21"/>
      <c r="AJ20" s="21"/>
      <c r="AK20" s="21"/>
    </row>
    <row r="21" spans="1:37" hidden="1" x14ac:dyDescent="0.25">
      <c r="A21" s="24"/>
      <c r="B21" s="22"/>
      <c r="C21" s="22"/>
      <c r="D21" s="22"/>
      <c r="E21" s="22"/>
      <c r="F21" s="22"/>
      <c r="G21" s="22"/>
      <c r="H21" s="26"/>
      <c r="I21" s="28"/>
      <c r="J21" s="26"/>
      <c r="K21" s="28"/>
      <c r="L21" s="30"/>
      <c r="M21" s="10">
        <v>2</v>
      </c>
      <c r="N21" s="11"/>
      <c r="O21" s="6" t="s">
        <v>3</v>
      </c>
      <c r="P21" s="6" t="s">
        <v>5</v>
      </c>
      <c r="Q21" s="13">
        <f t="shared" si="16"/>
        <v>25</v>
      </c>
      <c r="R21" s="6" t="s">
        <v>50</v>
      </c>
      <c r="S21" s="13">
        <f t="shared" si="17"/>
        <v>25</v>
      </c>
      <c r="T21" s="13">
        <f t="shared" si="18"/>
        <v>50</v>
      </c>
      <c r="U21" s="6" t="s">
        <v>52</v>
      </c>
      <c r="V21" s="6" t="s">
        <v>54</v>
      </c>
      <c r="W21" s="6" t="s">
        <v>56</v>
      </c>
      <c r="X21" s="15">
        <f t="shared" ref="X21" si="41">IFERROR(X20-(X20*T21)/100," ")</f>
        <v>10</v>
      </c>
      <c r="Y21" s="26"/>
      <c r="Z21" s="32"/>
      <c r="AA21" s="26"/>
      <c r="AB21" s="32"/>
      <c r="AC21" s="30"/>
      <c r="AD21" s="26"/>
      <c r="AE21" s="19"/>
      <c r="AF21" s="20"/>
      <c r="AG21" s="22"/>
      <c r="AH21" s="22"/>
      <c r="AI21" s="22"/>
      <c r="AJ21" s="22"/>
      <c r="AK21" s="22"/>
    </row>
    <row r="22" spans="1:37" ht="67.5" hidden="1" customHeight="1" x14ac:dyDescent="0.25">
      <c r="A22" s="23">
        <v>6</v>
      </c>
      <c r="B22" s="21" t="s">
        <v>85</v>
      </c>
      <c r="C22" s="21" t="s">
        <v>86</v>
      </c>
      <c r="D22" s="21" t="s">
        <v>77</v>
      </c>
      <c r="E22" s="21"/>
      <c r="F22" s="21" t="s">
        <v>66</v>
      </c>
      <c r="G22" s="21" t="s">
        <v>89</v>
      </c>
      <c r="H22" s="25" t="str">
        <f t="shared" ref="H22" si="42">IF(I22=20,"Muy Baja",IF(I22=40,"Baja",IF(I22=60,"Media",IF(I22=80,"Alta",IF(I22=100,"Muy Alta")))))</f>
        <v>Baja</v>
      </c>
      <c r="I22" s="27">
        <v>40</v>
      </c>
      <c r="J22" s="25" t="str">
        <f t="shared" ref="J22" si="43">IF(K22=20,"Leve",IF(K22=40,"Menor",IF(K22=60,"Moderado",IF(K22=80,"Mayor",IF(K22=100,"Catastrófico")))))</f>
        <v>Mayor</v>
      </c>
      <c r="K22" s="27">
        <v>80</v>
      </c>
      <c r="L22" s="29" t="str">
        <f t="shared" ref="L22" si="44">IF(AND(I22=20,K22=20),"Bajo",IF(AND(I22=40,K22=20),"Bajo",IF(AND(I22=60,K22=20),"Moderado",IF(AND(I22=80,K22=20),"Moderado",IF(AND(I22=100,K22=20),"Alto",IF(AND(I22=20,K22=40),"Bajo",IF(AND(I22=40,K22=40),"Moderado",IF(AND(I22=60,K22=40),"Moderado",IF(AND(I22=80,K22=40),"Moderado",IF(AND(I22=100,K22=40),"Alto",IF(AND(I22=20,K22=60),"Moderado",IF(AND(I22=40,K22=60),"Moderado",IF(AND(I22=60,K22=60),"Moderado",IF(AND(I22=80,K22=60),"Alto",IF(AND(I22=100,K22=60),"Alto",IF(AND(I22=20,K22=80),"Alto",IF(AND(I22=40,K22=80),"Alto",IF(AND(I22=60,K22=80),"Alto",IF(AND(I22=80,K22=80),"Alto",IF(AND(I22=100,K22=80),"Alto",IF(AND(I22=20,K22=100),"Extremo",IF(AND(I22=40,K22=100),"Extremo",IF(AND(I22=60,K22=100),"Extremo",IF(AND(I22=80,K22=100),"Extremo",IF(AND(I22=100,K22=100),"Extremo")))))))))))))))))))))))))</f>
        <v>Alto</v>
      </c>
      <c r="M22" s="8">
        <v>1</v>
      </c>
      <c r="N22" s="16" t="s">
        <v>90</v>
      </c>
      <c r="O22" s="5" t="s">
        <v>3</v>
      </c>
      <c r="P22" s="5" t="s">
        <v>5</v>
      </c>
      <c r="Q22" s="12">
        <f t="shared" ref="Q22:Q27" si="45">IF(P22="Preventivo",25,IF(P22="Detectivo",15,IF(P22="Correctivo",10," ")))</f>
        <v>25</v>
      </c>
      <c r="R22" s="5" t="s">
        <v>50</v>
      </c>
      <c r="S22" s="12">
        <f t="shared" ref="S22:S27" si="46">IF(R22="Automático",25,IF(R22="Manual",15," "))</f>
        <v>25</v>
      </c>
      <c r="T22" s="12">
        <f t="shared" ref="T22:T27" si="47">IFERROR(Q22+S22," ")</f>
        <v>50</v>
      </c>
      <c r="U22" s="5" t="s">
        <v>52</v>
      </c>
      <c r="V22" s="5" t="s">
        <v>54</v>
      </c>
      <c r="W22" s="5" t="s">
        <v>56</v>
      </c>
      <c r="X22" s="14">
        <f t="shared" ref="X22" si="48">IFERROR(I22-(I22*T22)/100," ")</f>
        <v>20</v>
      </c>
      <c r="Y22" s="25" t="str">
        <f t="shared" ref="Y22" si="49">IF(Z22&lt;=20,"Muy Baja",IF(Z22&lt;=40,"Baja",IF(Z22&lt;=60,"Media",IF(Z22&lt;=80,"Alta",IF(Z22&lt;=100,"Muy Alta"," ")))))</f>
        <v>Muy Baja</v>
      </c>
      <c r="Z22" s="31">
        <f t="shared" ref="Z22" si="50">X23</f>
        <v>10</v>
      </c>
      <c r="AA22" s="25" t="str">
        <f t="shared" ref="AA22" si="51">J22</f>
        <v>Mayor</v>
      </c>
      <c r="AB22" s="31">
        <f t="shared" ref="AB22" si="52">K22</f>
        <v>80</v>
      </c>
      <c r="AC22" s="29" t="str">
        <f t="shared" ref="AC22" si="53">IF(AND(Z22&lt;=20,AB22=20),"Bajo",IF(AND(Z22=40,AB22=20),"Bajo",IF(AND(Z22=60,AB22=20),"Moderado",IF(AND(Z22=80,AB22=20),"Moderado",IF(AND(Z22=100,AB22=20),"Alto",IF(AND(Z22&lt;=20,AB22=40),"Bajo",IF(AND(Z22=40,AB22=40),"Moderado",IF(AND(Z22=60,AB22=40),"Moderado",IF(AND(Z22=80,AB22=40),"Moderado",IF(AND(Z22=100,AB22=40),"Alto",IF(AND(Z22&lt;=20,AB22=60),"Moderado",IF(AND(Z22=40,AB22=60),"Moderado",IF(AND(Z22=60,AB22=60),"Moderado",IF(AND(Z22=80,AB22=60),"Alto",IF(AND(Z22=100,AB22=60),"Alto",IF(AND(Z22&lt;=20,AB22=80),"Alto",IF(AND(Z22=40,AB22=80),"Alto",IF(AND(Z22=60,AB22=80),"Alto",IF(AND(Z22=80,AB22=80),"Alto",IF(AND(Z22=100,AB22=80),"Alto",IF(AND(Z22&lt;=20,AB22=100),"Extremo",IF(AND(Z22=40,AB22=100),"Extremo",IF(AND(Z22=60,AB22=100),"Extremo",IF(AND(Z22=80,AB22=100),"Extremo",IF(AND(Z22=100,AB22=100),"Extremo")))))))))))))))))))))))))</f>
        <v>Alto</v>
      </c>
      <c r="AD22" s="25" t="str">
        <f t="shared" ref="AD22" si="54">IF(AC22="Bajo","Aceptar el Riesgo",IF(AC22="Moderado","Reducir el Riesgo",IF(AC22="Alto","Reducir el Riesgo",IF(AC22="Extremo","Evitar el Riesgo"))))</f>
        <v>Reducir el Riesgo</v>
      </c>
      <c r="AE22" s="17"/>
      <c r="AF22" s="18"/>
      <c r="AG22" s="21"/>
      <c r="AH22" s="21"/>
      <c r="AI22" s="21"/>
      <c r="AJ22" s="21"/>
      <c r="AK22" s="21"/>
    </row>
    <row r="23" spans="1:37" hidden="1" x14ac:dyDescent="0.25">
      <c r="A23" s="24"/>
      <c r="B23" s="22"/>
      <c r="C23" s="22"/>
      <c r="D23" s="22"/>
      <c r="E23" s="22"/>
      <c r="F23" s="22"/>
      <c r="G23" s="22"/>
      <c r="H23" s="26"/>
      <c r="I23" s="28"/>
      <c r="J23" s="26"/>
      <c r="K23" s="28"/>
      <c r="L23" s="30"/>
      <c r="M23" s="10">
        <v>2</v>
      </c>
      <c r="N23" s="11"/>
      <c r="O23" s="6" t="s">
        <v>3</v>
      </c>
      <c r="P23" s="6" t="s">
        <v>5</v>
      </c>
      <c r="Q23" s="13">
        <f t="shared" si="45"/>
        <v>25</v>
      </c>
      <c r="R23" s="6" t="s">
        <v>50</v>
      </c>
      <c r="S23" s="13">
        <f t="shared" si="46"/>
        <v>25</v>
      </c>
      <c r="T23" s="13">
        <f t="shared" si="47"/>
        <v>50</v>
      </c>
      <c r="U23" s="6" t="s">
        <v>52</v>
      </c>
      <c r="V23" s="6" t="s">
        <v>54</v>
      </c>
      <c r="W23" s="6" t="s">
        <v>56</v>
      </c>
      <c r="X23" s="15">
        <f t="shared" ref="X23" si="55">IFERROR(X22-(X22*T23)/100," ")</f>
        <v>10</v>
      </c>
      <c r="Y23" s="26"/>
      <c r="Z23" s="32"/>
      <c r="AA23" s="26"/>
      <c r="AB23" s="32"/>
      <c r="AC23" s="30"/>
      <c r="AD23" s="26"/>
      <c r="AE23" s="19"/>
      <c r="AF23" s="20"/>
      <c r="AG23" s="22"/>
      <c r="AH23" s="22"/>
      <c r="AI23" s="22"/>
      <c r="AJ23" s="22"/>
      <c r="AK23" s="22"/>
    </row>
    <row r="24" spans="1:37" ht="102" hidden="1" customHeight="1" x14ac:dyDescent="0.25">
      <c r="A24" s="23">
        <v>7</v>
      </c>
      <c r="B24" s="21" t="s">
        <v>93</v>
      </c>
      <c r="C24" s="21" t="s">
        <v>92</v>
      </c>
      <c r="D24" s="21" t="s">
        <v>91</v>
      </c>
      <c r="E24" s="21"/>
      <c r="F24" s="21" t="s">
        <v>66</v>
      </c>
      <c r="G24" s="21" t="s">
        <v>87</v>
      </c>
      <c r="H24" s="25" t="str">
        <f t="shared" ref="H24" si="56">IF(I24=20,"Muy Baja",IF(I24=40,"Baja",IF(I24=60,"Media",IF(I24=80,"Alta",IF(I24=100,"Muy Alta")))))</f>
        <v>Baja</v>
      </c>
      <c r="I24" s="27">
        <v>40</v>
      </c>
      <c r="J24" s="25" t="str">
        <f t="shared" ref="J24" si="57">IF(K24=20,"Leve",IF(K24=40,"Menor",IF(K24=60,"Moderado",IF(K24=80,"Mayor",IF(K24=100,"Catastrófico")))))</f>
        <v>Mayor</v>
      </c>
      <c r="K24" s="27">
        <v>80</v>
      </c>
      <c r="L24" s="29" t="str">
        <f t="shared" ref="L24" si="58">IF(AND(I24=20,K24=20),"Bajo",IF(AND(I24=40,K24=20),"Bajo",IF(AND(I24=60,K24=20),"Moderado",IF(AND(I24=80,K24=20),"Moderado",IF(AND(I24=100,K24=20),"Alto",IF(AND(I24=20,K24=40),"Bajo",IF(AND(I24=40,K24=40),"Moderado",IF(AND(I24=60,K24=40),"Moderado",IF(AND(I24=80,K24=40),"Moderado",IF(AND(I24=100,K24=40),"Alto",IF(AND(I24=20,K24=60),"Moderado",IF(AND(I24=40,K24=60),"Moderado",IF(AND(I24=60,K24=60),"Moderado",IF(AND(I24=80,K24=60),"Alto",IF(AND(I24=100,K24=60),"Alto",IF(AND(I24=20,K24=80),"Alto",IF(AND(I24=40,K24=80),"Alto",IF(AND(I24=60,K24=80),"Alto",IF(AND(I24=80,K24=80),"Alto",IF(AND(I24=100,K24=80),"Alto",IF(AND(I24=20,K24=100),"Extremo",IF(AND(I24=40,K24=100),"Extremo",IF(AND(I24=60,K24=100),"Extremo",IF(AND(I24=80,K24=100),"Extremo",IF(AND(I24=100,K24=100),"Extremo")))))))))))))))))))))))))</f>
        <v>Alto</v>
      </c>
      <c r="M24" s="8">
        <v>1</v>
      </c>
      <c r="N24" s="16" t="s">
        <v>94</v>
      </c>
      <c r="O24" s="5" t="s">
        <v>3</v>
      </c>
      <c r="P24" s="5" t="s">
        <v>5</v>
      </c>
      <c r="Q24" s="12">
        <f t="shared" si="45"/>
        <v>25</v>
      </c>
      <c r="R24" s="5" t="s">
        <v>50</v>
      </c>
      <c r="S24" s="12">
        <f t="shared" si="46"/>
        <v>25</v>
      </c>
      <c r="T24" s="12">
        <f t="shared" si="47"/>
        <v>50</v>
      </c>
      <c r="U24" s="5" t="s">
        <v>52</v>
      </c>
      <c r="V24" s="5" t="s">
        <v>54</v>
      </c>
      <c r="W24" s="5" t="s">
        <v>56</v>
      </c>
      <c r="X24" s="14">
        <f t="shared" ref="X24" si="59">IFERROR(I24-(I24*T24)/100," ")</f>
        <v>20</v>
      </c>
      <c r="Y24" s="25" t="str">
        <f t="shared" ref="Y24" si="60">IF(Z24&lt;=20,"Muy Baja",IF(Z24&lt;=40,"Baja",IF(Z24&lt;=60,"Media",IF(Z24&lt;=80,"Alta",IF(Z24&lt;=100,"Muy Alta"," ")))))</f>
        <v>Muy Baja</v>
      </c>
      <c r="Z24" s="31">
        <f t="shared" ref="Z24" si="61">X25</f>
        <v>10</v>
      </c>
      <c r="AA24" s="25" t="str">
        <f t="shared" ref="AA24" si="62">J24</f>
        <v>Mayor</v>
      </c>
      <c r="AB24" s="31">
        <f t="shared" ref="AB24" si="63">K24</f>
        <v>80</v>
      </c>
      <c r="AC24" s="29" t="str">
        <f t="shared" ref="AC24" si="64">IF(AND(Z24&lt;=20,AB24=20),"Bajo",IF(AND(Z24=40,AB24=20),"Bajo",IF(AND(Z24=60,AB24=20),"Moderado",IF(AND(Z24=80,AB24=20),"Moderado",IF(AND(Z24=100,AB24=20),"Alto",IF(AND(Z24&lt;=20,AB24=40),"Bajo",IF(AND(Z24=40,AB24=40),"Moderado",IF(AND(Z24=60,AB24=40),"Moderado",IF(AND(Z24=80,AB24=40),"Moderado",IF(AND(Z24=100,AB24=40),"Alto",IF(AND(Z24&lt;=20,AB24=60),"Moderado",IF(AND(Z24=40,AB24=60),"Moderado",IF(AND(Z24=60,AB24=60),"Moderado",IF(AND(Z24=80,AB24=60),"Alto",IF(AND(Z24=100,AB24=60),"Alto",IF(AND(Z24&lt;=20,AB24=80),"Alto",IF(AND(Z24=40,AB24=80),"Alto",IF(AND(Z24=60,AB24=80),"Alto",IF(AND(Z24=80,AB24=80),"Alto",IF(AND(Z24=100,AB24=80),"Alto",IF(AND(Z24&lt;=20,AB24=100),"Extremo",IF(AND(Z24=40,AB24=100),"Extremo",IF(AND(Z24=60,AB24=100),"Extremo",IF(AND(Z24=80,AB24=100),"Extremo",IF(AND(Z24=100,AB24=100),"Extremo")))))))))))))))))))))))))</f>
        <v>Alto</v>
      </c>
      <c r="AD24" s="25" t="str">
        <f t="shared" ref="AD24" si="65">IF(AC24="Bajo","Aceptar el Riesgo",IF(AC24="Moderado","Reducir el Riesgo",IF(AC24="Alto","Reducir el Riesgo",IF(AC24="Extremo","Evitar el Riesgo"))))</f>
        <v>Reducir el Riesgo</v>
      </c>
      <c r="AE24" s="17"/>
      <c r="AF24" s="18"/>
      <c r="AG24" s="21"/>
      <c r="AH24" s="21"/>
      <c r="AI24" s="21"/>
      <c r="AJ24" s="21"/>
      <c r="AK24" s="21"/>
    </row>
    <row r="25" spans="1:37" hidden="1" x14ac:dyDescent="0.25">
      <c r="A25" s="24"/>
      <c r="B25" s="22"/>
      <c r="C25" s="22"/>
      <c r="D25" s="22"/>
      <c r="E25" s="22"/>
      <c r="F25" s="22"/>
      <c r="G25" s="22"/>
      <c r="H25" s="26"/>
      <c r="I25" s="28"/>
      <c r="J25" s="26"/>
      <c r="K25" s="28"/>
      <c r="L25" s="30"/>
      <c r="M25" s="10">
        <v>2</v>
      </c>
      <c r="N25" s="11"/>
      <c r="O25" s="6" t="s">
        <v>3</v>
      </c>
      <c r="P25" s="6" t="s">
        <v>5</v>
      </c>
      <c r="Q25" s="13">
        <f t="shared" si="45"/>
        <v>25</v>
      </c>
      <c r="R25" s="6" t="s">
        <v>50</v>
      </c>
      <c r="S25" s="13">
        <f t="shared" si="46"/>
        <v>25</v>
      </c>
      <c r="T25" s="13">
        <f t="shared" si="47"/>
        <v>50</v>
      </c>
      <c r="U25" s="6" t="s">
        <v>52</v>
      </c>
      <c r="V25" s="6" t="s">
        <v>54</v>
      </c>
      <c r="W25" s="6" t="s">
        <v>56</v>
      </c>
      <c r="X25" s="15">
        <f t="shared" ref="X25" si="66">IFERROR(X24-(X24*T25)/100," ")</f>
        <v>10</v>
      </c>
      <c r="Y25" s="26"/>
      <c r="Z25" s="32"/>
      <c r="AA25" s="26"/>
      <c r="AB25" s="32"/>
      <c r="AC25" s="30"/>
      <c r="AD25" s="26"/>
      <c r="AE25" s="19"/>
      <c r="AF25" s="20"/>
      <c r="AG25" s="22"/>
      <c r="AH25" s="22"/>
      <c r="AI25" s="22"/>
      <c r="AJ25" s="22"/>
      <c r="AK25" s="22"/>
    </row>
    <row r="26" spans="1:37" ht="108" hidden="1" customHeight="1" x14ac:dyDescent="0.25">
      <c r="A26" s="23">
        <v>8</v>
      </c>
      <c r="B26" s="21" t="s">
        <v>97</v>
      </c>
      <c r="C26" s="21" t="s">
        <v>95</v>
      </c>
      <c r="D26" s="21" t="s">
        <v>96</v>
      </c>
      <c r="E26" s="21"/>
      <c r="F26" s="21" t="s">
        <v>66</v>
      </c>
      <c r="G26" s="21" t="s">
        <v>83</v>
      </c>
      <c r="H26" s="25" t="str">
        <f t="shared" ref="H26" si="67">IF(I26=20,"Muy Baja",IF(I26=40,"Baja",IF(I26=60,"Media",IF(I26=80,"Alta",IF(I26=100,"Muy Alta")))))</f>
        <v>Media</v>
      </c>
      <c r="I26" s="27">
        <v>60</v>
      </c>
      <c r="J26" s="25" t="str">
        <f t="shared" ref="J26" si="68">IF(K26=20,"Leve",IF(K26=40,"Menor",IF(K26=60,"Moderado",IF(K26=80,"Mayor",IF(K26=100,"Catastrófico")))))</f>
        <v>Moderado</v>
      </c>
      <c r="K26" s="27">
        <v>60</v>
      </c>
      <c r="L26" s="29" t="str">
        <f t="shared" ref="L26" si="69">IF(AND(I26=20,K26=20),"Bajo",IF(AND(I26=40,K26=20),"Bajo",IF(AND(I26=60,K26=20),"Moderado",IF(AND(I26=80,K26=20),"Moderado",IF(AND(I26=100,K26=20),"Alto",IF(AND(I26=20,K26=40),"Bajo",IF(AND(I26=40,K26=40),"Moderado",IF(AND(I26=60,K26=40),"Moderado",IF(AND(I26=80,K26=40),"Moderado",IF(AND(I26=100,K26=40),"Alto",IF(AND(I26=20,K26=60),"Moderado",IF(AND(I26=40,K26=60),"Moderado",IF(AND(I26=60,K26=60),"Moderado",IF(AND(I26=80,K26=60),"Alto",IF(AND(I26=100,K26=60),"Alto",IF(AND(I26=20,K26=80),"Alto",IF(AND(I26=40,K26=80),"Alto",IF(AND(I26=60,K26=80),"Alto",IF(AND(I26=80,K26=80),"Alto",IF(AND(I26=100,K26=80),"Alto",IF(AND(I26=20,K26=100),"Extremo",IF(AND(I26=40,K26=100),"Extremo",IF(AND(I26=60,K26=100),"Extremo",IF(AND(I26=80,K26=100),"Extremo",IF(AND(I26=100,K26=100),"Extremo")))))))))))))))))))))))))</f>
        <v>Moderado</v>
      </c>
      <c r="M26" s="8">
        <v>1</v>
      </c>
      <c r="N26" s="16" t="s">
        <v>98</v>
      </c>
      <c r="O26" s="5" t="s">
        <v>3</v>
      </c>
      <c r="P26" s="5" t="s">
        <v>5</v>
      </c>
      <c r="Q26" s="12">
        <f t="shared" si="45"/>
        <v>25</v>
      </c>
      <c r="R26" s="5" t="s">
        <v>50</v>
      </c>
      <c r="S26" s="12">
        <f t="shared" si="46"/>
        <v>25</v>
      </c>
      <c r="T26" s="12">
        <f t="shared" si="47"/>
        <v>50</v>
      </c>
      <c r="U26" s="5" t="s">
        <v>52</v>
      </c>
      <c r="V26" s="5" t="s">
        <v>54</v>
      </c>
      <c r="W26" s="5" t="s">
        <v>56</v>
      </c>
      <c r="X26" s="14">
        <f t="shared" ref="X26" si="70">IFERROR(I26-(I26*T26)/100," ")</f>
        <v>30</v>
      </c>
      <c r="Y26" s="25" t="str">
        <f t="shared" ref="Y26" si="71">IF(Z26&lt;=20,"Muy Baja",IF(Z26&lt;=40,"Baja",IF(Z26&lt;=60,"Media",IF(Z26&lt;=80,"Alta",IF(Z26&lt;=100,"Muy Alta"," ")))))</f>
        <v>Muy Baja</v>
      </c>
      <c r="Z26" s="31">
        <f t="shared" ref="Z26" si="72">X27</f>
        <v>15</v>
      </c>
      <c r="AA26" s="25" t="str">
        <f t="shared" ref="AA26" si="73">J26</f>
        <v>Moderado</v>
      </c>
      <c r="AB26" s="31">
        <f t="shared" ref="AB26" si="74">K26</f>
        <v>60</v>
      </c>
      <c r="AC26" s="29" t="str">
        <f t="shared" ref="AC26" si="75">IF(AND(Z26&lt;=20,AB26=20),"Bajo",IF(AND(Z26=40,AB26=20),"Bajo",IF(AND(Z26=60,AB26=20),"Moderado",IF(AND(Z26=80,AB26=20),"Moderado",IF(AND(Z26=100,AB26=20),"Alto",IF(AND(Z26&lt;=20,AB26=40),"Bajo",IF(AND(Z26=40,AB26=40),"Moderado",IF(AND(Z26=60,AB26=40),"Moderado",IF(AND(Z26=80,AB26=40),"Moderado",IF(AND(Z26=100,AB26=40),"Alto",IF(AND(Z26&lt;=20,AB26=60),"Moderado",IF(AND(Z26=40,AB26=60),"Moderado",IF(AND(Z26=60,AB26=60),"Moderado",IF(AND(Z26=80,AB26=60),"Alto",IF(AND(Z26=100,AB26=60),"Alto",IF(AND(Z26&lt;=20,AB26=80),"Alto",IF(AND(Z26=40,AB26=80),"Alto",IF(AND(Z26=60,AB26=80),"Alto",IF(AND(Z26=80,AB26=80),"Alto",IF(AND(Z26=100,AB26=80),"Alto",IF(AND(Z26&lt;=20,AB26=100),"Extremo",IF(AND(Z26=40,AB26=100),"Extremo",IF(AND(Z26=60,AB26=100),"Extremo",IF(AND(Z26=80,AB26=100),"Extremo",IF(AND(Z26=100,AB26=100),"Extremo")))))))))))))))))))))))))</f>
        <v>Moderado</v>
      </c>
      <c r="AD26" s="25" t="str">
        <f t="shared" ref="AD26" si="76">IF(AC26="Bajo","Aceptar el Riesgo",IF(AC26="Moderado","Reducir el Riesgo",IF(AC26="Alto","Reducir el Riesgo",IF(AC26="Extremo","Evitar el Riesgo"))))</f>
        <v>Reducir el Riesgo</v>
      </c>
      <c r="AE26" s="17"/>
      <c r="AF26" s="18"/>
      <c r="AG26" s="21"/>
      <c r="AH26" s="21"/>
      <c r="AI26" s="21"/>
      <c r="AJ26" s="21"/>
      <c r="AK26" s="21"/>
    </row>
    <row r="27" spans="1:37" hidden="1" x14ac:dyDescent="0.25">
      <c r="A27" s="24"/>
      <c r="B27" s="22"/>
      <c r="C27" s="22"/>
      <c r="D27" s="22"/>
      <c r="E27" s="22"/>
      <c r="F27" s="22"/>
      <c r="G27" s="22"/>
      <c r="H27" s="26"/>
      <c r="I27" s="28"/>
      <c r="J27" s="26"/>
      <c r="K27" s="28"/>
      <c r="L27" s="30"/>
      <c r="M27" s="10">
        <v>2</v>
      </c>
      <c r="N27" s="11"/>
      <c r="O27" s="6" t="s">
        <v>3</v>
      </c>
      <c r="P27" s="6" t="s">
        <v>5</v>
      </c>
      <c r="Q27" s="13">
        <f t="shared" si="45"/>
        <v>25</v>
      </c>
      <c r="R27" s="6" t="s">
        <v>50</v>
      </c>
      <c r="S27" s="13">
        <f t="shared" si="46"/>
        <v>25</v>
      </c>
      <c r="T27" s="13">
        <f t="shared" si="47"/>
        <v>50</v>
      </c>
      <c r="U27" s="6" t="s">
        <v>52</v>
      </c>
      <c r="V27" s="6" t="s">
        <v>54</v>
      </c>
      <c r="W27" s="6" t="s">
        <v>56</v>
      </c>
      <c r="X27" s="15">
        <f t="shared" ref="X27" si="77">IFERROR(X26-(X26*T27)/100," ")</f>
        <v>15</v>
      </c>
      <c r="Y27" s="26"/>
      <c r="Z27" s="32"/>
      <c r="AA27" s="26"/>
      <c r="AB27" s="32"/>
      <c r="AC27" s="30"/>
      <c r="AD27" s="26"/>
      <c r="AE27" s="19"/>
      <c r="AF27" s="20"/>
      <c r="AG27" s="22"/>
      <c r="AH27" s="22"/>
      <c r="AI27" s="22"/>
      <c r="AJ27" s="22"/>
      <c r="AK27" s="22"/>
    </row>
    <row r="30" spans="1:37" hidden="1" x14ac:dyDescent="0.25">
      <c r="B30" s="1" t="s">
        <v>5</v>
      </c>
    </row>
    <row r="31" spans="1:37" hidden="1" x14ac:dyDescent="0.25">
      <c r="B31" s="1" t="s">
        <v>6</v>
      </c>
    </row>
    <row r="32" spans="1:37" hidden="1" x14ac:dyDescent="0.25">
      <c r="B32" s="1" t="s">
        <v>7</v>
      </c>
    </row>
    <row r="33" spans="2:17" hidden="1" x14ac:dyDescent="0.25"/>
    <row r="34" spans="2:17" hidden="1" x14ac:dyDescent="0.25">
      <c r="B34" s="1" t="s">
        <v>3</v>
      </c>
    </row>
    <row r="35" spans="2:17" hidden="1" x14ac:dyDescent="0.25">
      <c r="B35" s="1" t="s">
        <v>4</v>
      </c>
    </row>
    <row r="36" spans="2:17" hidden="1" x14ac:dyDescent="0.25"/>
    <row r="37" spans="2:17" hidden="1" x14ac:dyDescent="0.25"/>
    <row r="38" spans="2:17" hidden="1" x14ac:dyDescent="0.25"/>
    <row r="39" spans="2:17" hidden="1" x14ac:dyDescent="0.25"/>
    <row r="40" spans="2:17" hidden="1" x14ac:dyDescent="0.25"/>
    <row r="41" spans="2:17" hidden="1" x14ac:dyDescent="0.25"/>
    <row r="42" spans="2:17" hidden="1" x14ac:dyDescent="0.25"/>
    <row r="43" spans="2:17" hidden="1" x14ac:dyDescent="0.25">
      <c r="B43" s="7" t="s">
        <v>1</v>
      </c>
      <c r="F43" s="7" t="s">
        <v>3</v>
      </c>
      <c r="G43" s="7"/>
      <c r="H43" s="7"/>
      <c r="J43" s="7"/>
      <c r="L43" s="1" t="s">
        <v>66</v>
      </c>
      <c r="N43" s="7" t="s">
        <v>40</v>
      </c>
      <c r="P43" s="7" t="s">
        <v>38</v>
      </c>
      <c r="Q43" s="7"/>
    </row>
    <row r="44" spans="2:17" hidden="1" x14ac:dyDescent="0.25">
      <c r="B44" s="1" t="s">
        <v>14</v>
      </c>
      <c r="F44" s="1">
        <v>20</v>
      </c>
      <c r="L44" s="1" t="s">
        <v>67</v>
      </c>
      <c r="N44" s="1" t="s">
        <v>5</v>
      </c>
      <c r="O44" s="1">
        <v>25</v>
      </c>
      <c r="P44" s="1" t="s">
        <v>3</v>
      </c>
    </row>
    <row r="45" spans="2:17" hidden="1" x14ac:dyDescent="0.25">
      <c r="B45" s="1" t="s">
        <v>15</v>
      </c>
      <c r="F45" s="1">
        <v>40</v>
      </c>
      <c r="L45" s="1" t="s">
        <v>68</v>
      </c>
      <c r="N45" s="1" t="s">
        <v>6</v>
      </c>
      <c r="O45" s="1">
        <v>15</v>
      </c>
      <c r="P45" s="1" t="s">
        <v>4</v>
      </c>
    </row>
    <row r="46" spans="2:17" hidden="1" x14ac:dyDescent="0.25">
      <c r="B46" s="1" t="s">
        <v>16</v>
      </c>
      <c r="F46" s="1">
        <v>60</v>
      </c>
      <c r="L46" s="1" t="s">
        <v>69</v>
      </c>
      <c r="N46" s="1" t="s">
        <v>7</v>
      </c>
      <c r="O46" s="1">
        <v>10</v>
      </c>
    </row>
    <row r="47" spans="2:17" hidden="1" x14ac:dyDescent="0.25">
      <c r="B47" s="1" t="s">
        <v>17</v>
      </c>
      <c r="F47" s="1">
        <v>80</v>
      </c>
      <c r="L47" s="1" t="s">
        <v>70</v>
      </c>
      <c r="N47" s="7" t="s">
        <v>41</v>
      </c>
    </row>
    <row r="48" spans="2:17" hidden="1" x14ac:dyDescent="0.25">
      <c r="B48" s="1" t="s">
        <v>18</v>
      </c>
      <c r="F48" s="1">
        <v>100</v>
      </c>
      <c r="L48" s="1" t="s">
        <v>71</v>
      </c>
      <c r="N48" s="1" t="s">
        <v>50</v>
      </c>
      <c r="O48" s="1">
        <v>25</v>
      </c>
    </row>
    <row r="49" spans="2:15" hidden="1" x14ac:dyDescent="0.25">
      <c r="B49" s="1" t="s">
        <v>19</v>
      </c>
      <c r="L49" s="1" t="s">
        <v>72</v>
      </c>
      <c r="N49" s="1" t="s">
        <v>51</v>
      </c>
      <c r="O49" s="1">
        <v>15</v>
      </c>
    </row>
    <row r="50" spans="2:15" hidden="1" x14ac:dyDescent="0.25">
      <c r="B50" s="1" t="s">
        <v>20</v>
      </c>
      <c r="N50" s="7" t="s">
        <v>43</v>
      </c>
    </row>
    <row r="51" spans="2:15" hidden="1" x14ac:dyDescent="0.25">
      <c r="B51" s="1" t="s">
        <v>21</v>
      </c>
      <c r="N51" s="1" t="s">
        <v>52</v>
      </c>
    </row>
    <row r="52" spans="2:15" hidden="1" x14ac:dyDescent="0.25">
      <c r="B52" s="1" t="s">
        <v>22</v>
      </c>
      <c r="F52" s="1" t="s">
        <v>8</v>
      </c>
      <c r="N52" s="1" t="s">
        <v>53</v>
      </c>
    </row>
    <row r="53" spans="2:15" hidden="1" x14ac:dyDescent="0.25">
      <c r="B53" s="1" t="s">
        <v>23</v>
      </c>
      <c r="F53" s="1" t="s">
        <v>9</v>
      </c>
      <c r="N53" s="7" t="s">
        <v>30</v>
      </c>
    </row>
    <row r="54" spans="2:15" hidden="1" x14ac:dyDescent="0.25">
      <c r="B54" s="1" t="s">
        <v>13</v>
      </c>
      <c r="F54" s="1" t="s">
        <v>10</v>
      </c>
      <c r="N54" s="1" t="s">
        <v>54</v>
      </c>
    </row>
    <row r="55" spans="2:15" hidden="1" x14ac:dyDescent="0.25">
      <c r="N55" s="1" t="s">
        <v>55</v>
      </c>
    </row>
    <row r="56" spans="2:15" hidden="1" x14ac:dyDescent="0.25">
      <c r="F56" s="1">
        <v>1</v>
      </c>
      <c r="I56" s="1">
        <v>0</v>
      </c>
      <c r="K56" s="1">
        <v>0</v>
      </c>
      <c r="N56" s="7" t="s">
        <v>44</v>
      </c>
    </row>
    <row r="57" spans="2:15" hidden="1" x14ac:dyDescent="0.25">
      <c r="F57" s="1">
        <v>2</v>
      </c>
      <c r="I57" s="1">
        <v>10</v>
      </c>
      <c r="K57" s="1">
        <v>5</v>
      </c>
      <c r="N57" s="1" t="s">
        <v>56</v>
      </c>
    </row>
    <row r="58" spans="2:15" hidden="1" x14ac:dyDescent="0.25">
      <c r="F58" s="1">
        <v>3</v>
      </c>
      <c r="I58" s="1">
        <v>15</v>
      </c>
      <c r="K58" s="1">
        <v>10</v>
      </c>
      <c r="N58" s="1" t="s">
        <v>57</v>
      </c>
    </row>
    <row r="59" spans="2:15" hidden="1" x14ac:dyDescent="0.25">
      <c r="F59" s="1">
        <v>4</v>
      </c>
    </row>
    <row r="60" spans="2:15" hidden="1" x14ac:dyDescent="0.25">
      <c r="F60" s="1">
        <v>5</v>
      </c>
    </row>
    <row r="61" spans="2:15" hidden="1" x14ac:dyDescent="0.25">
      <c r="F61" s="1">
        <v>6</v>
      </c>
    </row>
    <row r="62" spans="2:15" hidden="1" x14ac:dyDescent="0.25">
      <c r="F62" s="1">
        <v>7</v>
      </c>
    </row>
    <row r="63" spans="2:15" hidden="1" x14ac:dyDescent="0.25">
      <c r="F63" s="1">
        <v>8</v>
      </c>
    </row>
    <row r="64" spans="2:15" hidden="1" x14ac:dyDescent="0.25">
      <c r="F64" s="1">
        <v>9</v>
      </c>
    </row>
    <row r="65" spans="6:6" hidden="1" x14ac:dyDescent="0.25">
      <c r="F65" s="1">
        <v>10</v>
      </c>
    </row>
    <row r="66" spans="6:6" hidden="1" x14ac:dyDescent="0.25">
      <c r="F66" s="1">
        <v>11</v>
      </c>
    </row>
    <row r="67" spans="6:6" hidden="1" x14ac:dyDescent="0.25">
      <c r="F67" s="1">
        <v>12</v>
      </c>
    </row>
    <row r="68" spans="6:6" hidden="1" x14ac:dyDescent="0.25">
      <c r="F68" s="1">
        <v>13</v>
      </c>
    </row>
    <row r="69" spans="6:6" hidden="1" x14ac:dyDescent="0.25">
      <c r="F69" s="1">
        <v>14</v>
      </c>
    </row>
    <row r="70" spans="6:6" hidden="1" x14ac:dyDescent="0.25">
      <c r="F70" s="1">
        <v>15</v>
      </c>
    </row>
    <row r="71" spans="6:6" hidden="1" x14ac:dyDescent="0.25">
      <c r="F71" s="1">
        <v>16</v>
      </c>
    </row>
    <row r="72" spans="6:6" hidden="1" x14ac:dyDescent="0.25">
      <c r="F72" s="1">
        <v>17</v>
      </c>
    </row>
    <row r="73" spans="6:6" hidden="1" x14ac:dyDescent="0.25">
      <c r="F73" s="1">
        <v>18</v>
      </c>
    </row>
    <row r="74" spans="6:6" hidden="1" x14ac:dyDescent="0.25">
      <c r="F74" s="1">
        <v>19</v>
      </c>
    </row>
    <row r="75" spans="6:6" hidden="1" x14ac:dyDescent="0.25">
      <c r="F75" s="1">
        <v>20</v>
      </c>
    </row>
    <row r="76" spans="6:6" hidden="1" x14ac:dyDescent="0.25">
      <c r="F76" s="1">
        <v>21</v>
      </c>
    </row>
    <row r="77" spans="6:6" hidden="1" x14ac:dyDescent="0.25">
      <c r="F77" s="1">
        <v>22</v>
      </c>
    </row>
    <row r="78" spans="6:6" hidden="1" x14ac:dyDescent="0.25">
      <c r="F78" s="1">
        <v>23</v>
      </c>
    </row>
    <row r="79" spans="6:6" hidden="1" x14ac:dyDescent="0.25">
      <c r="F79" s="1">
        <v>24</v>
      </c>
    </row>
    <row r="80" spans="6:6" hidden="1" x14ac:dyDescent="0.25">
      <c r="F80" s="1">
        <v>25</v>
      </c>
    </row>
    <row r="81" spans="6:6" hidden="1" x14ac:dyDescent="0.25">
      <c r="F81" s="1">
        <v>26</v>
      </c>
    </row>
    <row r="82" spans="6:6" hidden="1" x14ac:dyDescent="0.25">
      <c r="F82" s="1">
        <v>27</v>
      </c>
    </row>
    <row r="83" spans="6:6" hidden="1" x14ac:dyDescent="0.25">
      <c r="F83" s="1">
        <v>28</v>
      </c>
    </row>
    <row r="84" spans="6:6" hidden="1" x14ac:dyDescent="0.25">
      <c r="F84" s="1">
        <v>29</v>
      </c>
    </row>
    <row r="85" spans="6:6" hidden="1" x14ac:dyDescent="0.25">
      <c r="F85" s="1">
        <v>30</v>
      </c>
    </row>
    <row r="86" spans="6:6" hidden="1" x14ac:dyDescent="0.25">
      <c r="F86" s="1">
        <v>31</v>
      </c>
    </row>
    <row r="87" spans="6:6" hidden="1" x14ac:dyDescent="0.25">
      <c r="F87" s="1">
        <v>32</v>
      </c>
    </row>
    <row r="88" spans="6:6" hidden="1" x14ac:dyDescent="0.25">
      <c r="F88" s="1">
        <v>33</v>
      </c>
    </row>
    <row r="89" spans="6:6" hidden="1" x14ac:dyDescent="0.25">
      <c r="F89" s="1">
        <v>34</v>
      </c>
    </row>
    <row r="90" spans="6:6" hidden="1" x14ac:dyDescent="0.25">
      <c r="F90" s="1">
        <v>35</v>
      </c>
    </row>
    <row r="91" spans="6:6" hidden="1" x14ac:dyDescent="0.25">
      <c r="F91" s="1">
        <v>36</v>
      </c>
    </row>
    <row r="92" spans="6:6" hidden="1" x14ac:dyDescent="0.25">
      <c r="F92" s="1">
        <v>37</v>
      </c>
    </row>
    <row r="93" spans="6:6" hidden="1" x14ac:dyDescent="0.25">
      <c r="F93" s="1">
        <v>38</v>
      </c>
    </row>
    <row r="94" spans="6:6" hidden="1" x14ac:dyDescent="0.25">
      <c r="F94" s="1">
        <v>39</v>
      </c>
    </row>
    <row r="95" spans="6:6" hidden="1" x14ac:dyDescent="0.25">
      <c r="F95" s="1">
        <v>40</v>
      </c>
    </row>
    <row r="96" spans="6:6" hidden="1" x14ac:dyDescent="0.25">
      <c r="F96" s="1">
        <v>41</v>
      </c>
    </row>
    <row r="97" spans="6:6" hidden="1" x14ac:dyDescent="0.25">
      <c r="F97" s="1">
        <v>42</v>
      </c>
    </row>
    <row r="98" spans="6:6" hidden="1" x14ac:dyDescent="0.25">
      <c r="F98" s="1">
        <v>43</v>
      </c>
    </row>
    <row r="99" spans="6:6" hidden="1" x14ac:dyDescent="0.25">
      <c r="F99" s="1">
        <v>44</v>
      </c>
    </row>
    <row r="100" spans="6:6" hidden="1" x14ac:dyDescent="0.25">
      <c r="F100" s="1">
        <v>45</v>
      </c>
    </row>
    <row r="101" spans="6:6" hidden="1" x14ac:dyDescent="0.25">
      <c r="F101" s="1">
        <v>46</v>
      </c>
    </row>
    <row r="102" spans="6:6" hidden="1" x14ac:dyDescent="0.25">
      <c r="F102" s="1">
        <v>47</v>
      </c>
    </row>
    <row r="103" spans="6:6" hidden="1" x14ac:dyDescent="0.25">
      <c r="F103" s="1">
        <v>48</v>
      </c>
    </row>
    <row r="104" spans="6:6" hidden="1" x14ac:dyDescent="0.25">
      <c r="F104" s="1">
        <v>49</v>
      </c>
    </row>
    <row r="105" spans="6:6" hidden="1" x14ac:dyDescent="0.25">
      <c r="F105" s="1">
        <v>50</v>
      </c>
    </row>
    <row r="106" spans="6:6" hidden="1" x14ac:dyDescent="0.25">
      <c r="F106" s="1">
        <v>51</v>
      </c>
    </row>
    <row r="107" spans="6:6" hidden="1" x14ac:dyDescent="0.25">
      <c r="F107" s="1">
        <v>52</v>
      </c>
    </row>
    <row r="108" spans="6:6" hidden="1" x14ac:dyDescent="0.25">
      <c r="F108" s="1">
        <v>53</v>
      </c>
    </row>
    <row r="109" spans="6:6" hidden="1" x14ac:dyDescent="0.25">
      <c r="F109" s="1">
        <v>54</v>
      </c>
    </row>
    <row r="110" spans="6:6" hidden="1" x14ac:dyDescent="0.25">
      <c r="F110" s="1">
        <v>55</v>
      </c>
    </row>
    <row r="111" spans="6:6" hidden="1" x14ac:dyDescent="0.25">
      <c r="F111" s="1">
        <v>56</v>
      </c>
    </row>
    <row r="112" spans="6:6" hidden="1" x14ac:dyDescent="0.25">
      <c r="F112" s="1">
        <v>57</v>
      </c>
    </row>
    <row r="113" spans="6:6" hidden="1" x14ac:dyDescent="0.25">
      <c r="F113" s="1">
        <v>58</v>
      </c>
    </row>
    <row r="114" spans="6:6" hidden="1" x14ac:dyDescent="0.25">
      <c r="F114" s="1">
        <v>59</v>
      </c>
    </row>
    <row r="115" spans="6:6" hidden="1" x14ac:dyDescent="0.25">
      <c r="F115" s="1">
        <v>60</v>
      </c>
    </row>
    <row r="116" spans="6:6" hidden="1" x14ac:dyDescent="0.25">
      <c r="F116" s="1">
        <v>61</v>
      </c>
    </row>
    <row r="117" spans="6:6" hidden="1" x14ac:dyDescent="0.25">
      <c r="F117" s="1">
        <v>62</v>
      </c>
    </row>
    <row r="118" spans="6:6" hidden="1" x14ac:dyDescent="0.25">
      <c r="F118" s="1">
        <v>63</v>
      </c>
    </row>
    <row r="119" spans="6:6" hidden="1" x14ac:dyDescent="0.25">
      <c r="F119" s="1">
        <v>64</v>
      </c>
    </row>
    <row r="120" spans="6:6" hidden="1" x14ac:dyDescent="0.25">
      <c r="F120" s="1">
        <v>65</v>
      </c>
    </row>
    <row r="121" spans="6:6" hidden="1" x14ac:dyDescent="0.25">
      <c r="F121" s="1">
        <v>66</v>
      </c>
    </row>
    <row r="122" spans="6:6" hidden="1" x14ac:dyDescent="0.25">
      <c r="F122" s="1">
        <v>67</v>
      </c>
    </row>
    <row r="123" spans="6:6" hidden="1" x14ac:dyDescent="0.25">
      <c r="F123" s="1">
        <v>68</v>
      </c>
    </row>
    <row r="124" spans="6:6" hidden="1" x14ac:dyDescent="0.25">
      <c r="F124" s="1">
        <v>69</v>
      </c>
    </row>
    <row r="125" spans="6:6" hidden="1" x14ac:dyDescent="0.25">
      <c r="F125" s="1">
        <v>70</v>
      </c>
    </row>
    <row r="126" spans="6:6" hidden="1" x14ac:dyDescent="0.25">
      <c r="F126" s="1">
        <v>71</v>
      </c>
    </row>
    <row r="127" spans="6:6" hidden="1" x14ac:dyDescent="0.25">
      <c r="F127" s="1">
        <v>72</v>
      </c>
    </row>
    <row r="128" spans="6:6" hidden="1" x14ac:dyDescent="0.25">
      <c r="F128" s="1">
        <v>73</v>
      </c>
    </row>
    <row r="129" spans="6:6" hidden="1" x14ac:dyDescent="0.25">
      <c r="F129" s="1">
        <v>74</v>
      </c>
    </row>
    <row r="130" spans="6:6" hidden="1" x14ac:dyDescent="0.25">
      <c r="F130" s="1">
        <v>75</v>
      </c>
    </row>
    <row r="131" spans="6:6" hidden="1" x14ac:dyDescent="0.25">
      <c r="F131" s="1">
        <v>76</v>
      </c>
    </row>
    <row r="132" spans="6:6" hidden="1" x14ac:dyDescent="0.25">
      <c r="F132" s="1">
        <v>77</v>
      </c>
    </row>
    <row r="133" spans="6:6" hidden="1" x14ac:dyDescent="0.25">
      <c r="F133" s="1">
        <v>78</v>
      </c>
    </row>
    <row r="134" spans="6:6" hidden="1" x14ac:dyDescent="0.25">
      <c r="F134" s="1">
        <v>79</v>
      </c>
    </row>
    <row r="135" spans="6:6" hidden="1" x14ac:dyDescent="0.25">
      <c r="F135" s="1">
        <v>80</v>
      </c>
    </row>
    <row r="136" spans="6:6" hidden="1" x14ac:dyDescent="0.25">
      <c r="F136" s="1">
        <v>81</v>
      </c>
    </row>
    <row r="137" spans="6:6" hidden="1" x14ac:dyDescent="0.25">
      <c r="F137" s="1">
        <v>82</v>
      </c>
    </row>
    <row r="138" spans="6:6" hidden="1" x14ac:dyDescent="0.25">
      <c r="F138" s="1">
        <v>83</v>
      </c>
    </row>
    <row r="139" spans="6:6" hidden="1" x14ac:dyDescent="0.25">
      <c r="F139" s="1">
        <v>84</v>
      </c>
    </row>
    <row r="140" spans="6:6" hidden="1" x14ac:dyDescent="0.25">
      <c r="F140" s="1">
        <v>85</v>
      </c>
    </row>
    <row r="141" spans="6:6" hidden="1" x14ac:dyDescent="0.25">
      <c r="F141" s="1">
        <v>86</v>
      </c>
    </row>
    <row r="142" spans="6:6" hidden="1" x14ac:dyDescent="0.25">
      <c r="F142" s="1">
        <v>87</v>
      </c>
    </row>
    <row r="143" spans="6:6" hidden="1" x14ac:dyDescent="0.25">
      <c r="F143" s="1">
        <v>88</v>
      </c>
    </row>
    <row r="144" spans="6:6" hidden="1" x14ac:dyDescent="0.25">
      <c r="F144" s="1">
        <v>89</v>
      </c>
    </row>
    <row r="145" spans="6:6" hidden="1" x14ac:dyDescent="0.25">
      <c r="F145" s="1">
        <v>90</v>
      </c>
    </row>
    <row r="146" spans="6:6" hidden="1" x14ac:dyDescent="0.25">
      <c r="F146" s="1">
        <v>91</v>
      </c>
    </row>
    <row r="147" spans="6:6" hidden="1" x14ac:dyDescent="0.25">
      <c r="F147" s="1">
        <v>92</v>
      </c>
    </row>
    <row r="148" spans="6:6" hidden="1" x14ac:dyDescent="0.25">
      <c r="F148" s="1">
        <v>93</v>
      </c>
    </row>
    <row r="149" spans="6:6" hidden="1" x14ac:dyDescent="0.25">
      <c r="F149" s="1">
        <v>94</v>
      </c>
    </row>
    <row r="150" spans="6:6" hidden="1" x14ac:dyDescent="0.25">
      <c r="F150" s="1">
        <v>95</v>
      </c>
    </row>
    <row r="151" spans="6:6" hidden="1" x14ac:dyDescent="0.25">
      <c r="F151" s="1">
        <v>96</v>
      </c>
    </row>
    <row r="152" spans="6:6" hidden="1" x14ac:dyDescent="0.25">
      <c r="F152" s="1">
        <v>97</v>
      </c>
    </row>
    <row r="153" spans="6:6" hidden="1" x14ac:dyDescent="0.25">
      <c r="F153" s="1">
        <v>98</v>
      </c>
    </row>
    <row r="154" spans="6:6" hidden="1" x14ac:dyDescent="0.25">
      <c r="F154" s="1">
        <v>99</v>
      </c>
    </row>
    <row r="155" spans="6:6" hidden="1" x14ac:dyDescent="0.25">
      <c r="F155" s="1">
        <v>100</v>
      </c>
    </row>
    <row r="156" spans="6:6" hidden="1" x14ac:dyDescent="0.25"/>
  </sheetData>
  <sheetProtection formatCells="0" formatColumns="0" formatRows="0" insertRows="0" deleteRows="0"/>
  <mergeCells count="243">
    <mergeCell ref="AI18:AI19"/>
    <mergeCell ref="Y18:Y19"/>
    <mergeCell ref="Z18:Z19"/>
    <mergeCell ref="AA18:AA19"/>
    <mergeCell ref="AG20:AG21"/>
    <mergeCell ref="AH20:AH21"/>
    <mergeCell ref="AI20:AI21"/>
    <mergeCell ref="AJ20:AJ21"/>
    <mergeCell ref="AK20:AK21"/>
    <mergeCell ref="AA20:AA21"/>
    <mergeCell ref="AB20:AB21"/>
    <mergeCell ref="AC20:AC21"/>
    <mergeCell ref="AD20:AD21"/>
    <mergeCell ref="AE20:AF21"/>
    <mergeCell ref="J20:J21"/>
    <mergeCell ref="K20:K21"/>
    <mergeCell ref="L20:L21"/>
    <mergeCell ref="Y20:Y21"/>
    <mergeCell ref="Z20:Z21"/>
    <mergeCell ref="AD18:AD19"/>
    <mergeCell ref="AE18:AF19"/>
    <mergeCell ref="AG18:AG19"/>
    <mergeCell ref="AH18:AH19"/>
    <mergeCell ref="A20:A21"/>
    <mergeCell ref="B20:B21"/>
    <mergeCell ref="C20:C21"/>
    <mergeCell ref="D20:D21"/>
    <mergeCell ref="E20:E21"/>
    <mergeCell ref="F20:F21"/>
    <mergeCell ref="G20:G21"/>
    <mergeCell ref="H20:H21"/>
    <mergeCell ref="I20:I21"/>
    <mergeCell ref="AH16:AH17"/>
    <mergeCell ref="AI16:AI17"/>
    <mergeCell ref="AJ16:AJ17"/>
    <mergeCell ref="AK16:AK17"/>
    <mergeCell ref="A18:A19"/>
    <mergeCell ref="B18:B19"/>
    <mergeCell ref="C18:C19"/>
    <mergeCell ref="D18:D19"/>
    <mergeCell ref="E18:E19"/>
    <mergeCell ref="F18:F19"/>
    <mergeCell ref="G18:G19"/>
    <mergeCell ref="H18:H19"/>
    <mergeCell ref="I18:I19"/>
    <mergeCell ref="J18:J19"/>
    <mergeCell ref="K18:K19"/>
    <mergeCell ref="L18:L19"/>
    <mergeCell ref="AB16:AB17"/>
    <mergeCell ref="AC16:AC17"/>
    <mergeCell ref="AD16:AD17"/>
    <mergeCell ref="AE16:AF17"/>
    <mergeCell ref="AG16:AG17"/>
    <mergeCell ref="K16:K17"/>
    <mergeCell ref="AJ18:AJ19"/>
    <mergeCell ref="AK18:AK19"/>
    <mergeCell ref="Z16:Z17"/>
    <mergeCell ref="AA16:AA17"/>
    <mergeCell ref="F16:F17"/>
    <mergeCell ref="G16:G17"/>
    <mergeCell ref="H16:H17"/>
    <mergeCell ref="I16:I17"/>
    <mergeCell ref="J16:J17"/>
    <mergeCell ref="AB18:AB19"/>
    <mergeCell ref="AC18:AC19"/>
    <mergeCell ref="AI4:AK4"/>
    <mergeCell ref="AH14:AH15"/>
    <mergeCell ref="AI14:AI15"/>
    <mergeCell ref="AJ14:AJ15"/>
    <mergeCell ref="AK14:AK15"/>
    <mergeCell ref="AK12:AK13"/>
    <mergeCell ref="AH12:AH13"/>
    <mergeCell ref="AI12:AI13"/>
    <mergeCell ref="AJ12:AJ13"/>
    <mergeCell ref="F14:F15"/>
    <mergeCell ref="G14:G15"/>
    <mergeCell ref="H14:H15"/>
    <mergeCell ref="I14:I15"/>
    <mergeCell ref="J14:J15"/>
    <mergeCell ref="K14:K15"/>
    <mergeCell ref="L14:L15"/>
    <mergeCell ref="Y14:Y15"/>
    <mergeCell ref="A16:A17"/>
    <mergeCell ref="B16:B17"/>
    <mergeCell ref="C16:C17"/>
    <mergeCell ref="D16:D17"/>
    <mergeCell ref="E16:E17"/>
    <mergeCell ref="A14:A15"/>
    <mergeCell ref="B14:B15"/>
    <mergeCell ref="C14:C15"/>
    <mergeCell ref="D14:D15"/>
    <mergeCell ref="E14:E15"/>
    <mergeCell ref="L16:L17"/>
    <mergeCell ref="Y16:Y17"/>
    <mergeCell ref="AE12:AF13"/>
    <mergeCell ref="AG12:AG13"/>
    <mergeCell ref="AA12:AA13"/>
    <mergeCell ref="AB12:AB13"/>
    <mergeCell ref="AC12:AC13"/>
    <mergeCell ref="AD12:AD13"/>
    <mergeCell ref="K12:K13"/>
    <mergeCell ref="L12:L13"/>
    <mergeCell ref="Z14:Z15"/>
    <mergeCell ref="AA14:AA15"/>
    <mergeCell ref="AB14:AB15"/>
    <mergeCell ref="AC14:AC15"/>
    <mergeCell ref="AD14:AD15"/>
    <mergeCell ref="AE14:AF15"/>
    <mergeCell ref="AG14:AG15"/>
    <mergeCell ref="C12:C13"/>
    <mergeCell ref="B12:B13"/>
    <mergeCell ref="P9:W9"/>
    <mergeCell ref="V10:V11"/>
    <mergeCell ref="L9:L11"/>
    <mergeCell ref="Y12:Y13"/>
    <mergeCell ref="Z12:Z13"/>
    <mergeCell ref="G12:G13"/>
    <mergeCell ref="F12:F13"/>
    <mergeCell ref="E12:E13"/>
    <mergeCell ref="H12:H13"/>
    <mergeCell ref="I12:I13"/>
    <mergeCell ref="J12:J13"/>
    <mergeCell ref="A5:D5"/>
    <mergeCell ref="A6:D6"/>
    <mergeCell ref="E5:AK5"/>
    <mergeCell ref="E6:AK6"/>
    <mergeCell ref="AI9:AI11"/>
    <mergeCell ref="AJ9:AJ11"/>
    <mergeCell ref="R10:R11"/>
    <mergeCell ref="T10:T11"/>
    <mergeCell ref="U10:U11"/>
    <mergeCell ref="Q10:Q11"/>
    <mergeCell ref="S10:S11"/>
    <mergeCell ref="P10:P11"/>
    <mergeCell ref="W10:W11"/>
    <mergeCell ref="D9:D11"/>
    <mergeCell ref="G9:G11"/>
    <mergeCell ref="M9:M11"/>
    <mergeCell ref="F9:F11"/>
    <mergeCell ref="J9:J11"/>
    <mergeCell ref="AG9:AG11"/>
    <mergeCell ref="A12:A13"/>
    <mergeCell ref="D12:D13"/>
    <mergeCell ref="AE8:AK8"/>
    <mergeCell ref="AK9:AK11"/>
    <mergeCell ref="AH9:AH11"/>
    <mergeCell ref="AE9:AF11"/>
    <mergeCell ref="M8:AD8"/>
    <mergeCell ref="AD9:AD11"/>
    <mergeCell ref="AC9:AC11"/>
    <mergeCell ref="AB9:AB11"/>
    <mergeCell ref="AA9:AA11"/>
    <mergeCell ref="Z9:Z11"/>
    <mergeCell ref="Y9:Y11"/>
    <mergeCell ref="X9:X11"/>
    <mergeCell ref="O9:O11"/>
    <mergeCell ref="A8:L8"/>
    <mergeCell ref="N9:N11"/>
    <mergeCell ref="A9:A11"/>
    <mergeCell ref="B9:B11"/>
    <mergeCell ref="C9:C11"/>
    <mergeCell ref="E9:E11"/>
    <mergeCell ref="H9:H11"/>
    <mergeCell ref="K9:K11"/>
    <mergeCell ref="I9:I11"/>
    <mergeCell ref="AI3:AK3"/>
    <mergeCell ref="A1:C3"/>
    <mergeCell ref="AI1:AK1"/>
    <mergeCell ref="AI2:AK2"/>
    <mergeCell ref="D1:AE3"/>
    <mergeCell ref="AF1:AH3"/>
    <mergeCell ref="A22:A23"/>
    <mergeCell ref="B22:B23"/>
    <mergeCell ref="C22:C23"/>
    <mergeCell ref="D22:D23"/>
    <mergeCell ref="E22:E23"/>
    <mergeCell ref="F22:F23"/>
    <mergeCell ref="G22:G23"/>
    <mergeCell ref="H22:H23"/>
    <mergeCell ref="I22:I23"/>
    <mergeCell ref="J22:J23"/>
    <mergeCell ref="K22:K23"/>
    <mergeCell ref="L22:L23"/>
    <mergeCell ref="Y22:Y23"/>
    <mergeCell ref="Z22:Z23"/>
    <mergeCell ref="AA22:AA23"/>
    <mergeCell ref="AB22:AB23"/>
    <mergeCell ref="AC22:AC23"/>
    <mergeCell ref="AD22:AD23"/>
    <mergeCell ref="AE22:AF23"/>
    <mergeCell ref="AG22:AG23"/>
    <mergeCell ref="AH22:AH23"/>
    <mergeCell ref="AI22:AI23"/>
    <mergeCell ref="AJ22:AJ23"/>
    <mergeCell ref="AK22:AK23"/>
    <mergeCell ref="A24:A25"/>
    <mergeCell ref="B24:B25"/>
    <mergeCell ref="C24:C25"/>
    <mergeCell ref="D24:D25"/>
    <mergeCell ref="E24:E25"/>
    <mergeCell ref="F24:F25"/>
    <mergeCell ref="G24:G25"/>
    <mergeCell ref="H24:H25"/>
    <mergeCell ref="I24:I25"/>
    <mergeCell ref="J24:J25"/>
    <mergeCell ref="K24:K25"/>
    <mergeCell ref="L24:L25"/>
    <mergeCell ref="Y24:Y25"/>
    <mergeCell ref="Z24:Z25"/>
    <mergeCell ref="AA24:AA25"/>
    <mergeCell ref="AB24:AB25"/>
    <mergeCell ref="AC24:AC25"/>
    <mergeCell ref="AD24:AD25"/>
    <mergeCell ref="J26:J27"/>
    <mergeCell ref="K26:K27"/>
    <mergeCell ref="L26:L27"/>
    <mergeCell ref="Y26:Y27"/>
    <mergeCell ref="Z26:Z27"/>
    <mergeCell ref="AA26:AA27"/>
    <mergeCell ref="AB26:AB27"/>
    <mergeCell ref="AC26:AC27"/>
    <mergeCell ref="AD26:AD27"/>
    <mergeCell ref="A26:A27"/>
    <mergeCell ref="B26:B27"/>
    <mergeCell ref="C26:C27"/>
    <mergeCell ref="D26:D27"/>
    <mergeCell ref="E26:E27"/>
    <mergeCell ref="F26:F27"/>
    <mergeCell ref="G26:G27"/>
    <mergeCell ref="H26:H27"/>
    <mergeCell ref="I26:I27"/>
    <mergeCell ref="AE26:AF27"/>
    <mergeCell ref="AG26:AG27"/>
    <mergeCell ref="AH26:AH27"/>
    <mergeCell ref="AI26:AI27"/>
    <mergeCell ref="AJ26:AJ27"/>
    <mergeCell ref="AK26:AK27"/>
    <mergeCell ref="AE24:AF25"/>
    <mergeCell ref="AG24:AG25"/>
    <mergeCell ref="AH24:AH25"/>
    <mergeCell ref="AI24:AI25"/>
    <mergeCell ref="AJ24:AJ25"/>
    <mergeCell ref="AK24:AK25"/>
  </mergeCells>
  <conditionalFormatting sqref="H12">
    <cfRule type="containsText" dxfId="71" priority="97" operator="containsText" text="Alta">
      <formula>NOT(ISERROR(SEARCH("Alta",H12)))</formula>
    </cfRule>
    <cfRule type="containsText" dxfId="70" priority="96" operator="containsText" text="Muy Alta">
      <formula>NOT(ISERROR(SEARCH("Muy Alta",H12)))</formula>
    </cfRule>
    <cfRule type="containsText" dxfId="69" priority="99" operator="containsText" text="Baja">
      <formula>NOT(ISERROR(SEARCH("Baja",H12)))</formula>
    </cfRule>
    <cfRule type="containsText" dxfId="68" priority="100" operator="containsText" text="Muy Baja">
      <formula>NOT(ISERROR(SEARCH("Muy Baja",H12)))</formula>
    </cfRule>
    <cfRule type="containsText" dxfId="67" priority="98" operator="containsText" text="Media">
      <formula>NOT(ISERROR(SEARCH("Media",H12)))</formula>
    </cfRule>
  </conditionalFormatting>
  <conditionalFormatting sqref="H14 H16 H18 H20 H22 H24 H26">
    <cfRule type="containsText" dxfId="66" priority="64" operator="containsText" text="Muy Baja">
      <formula>NOT(ISERROR(SEARCH("Muy Baja",H14)))</formula>
    </cfRule>
    <cfRule type="containsText" dxfId="65" priority="63" operator="containsText" text="Baja">
      <formula>NOT(ISERROR(SEARCH("Baja",H14)))</formula>
    </cfRule>
    <cfRule type="containsText" dxfId="64" priority="62" operator="containsText" text="Media">
      <formula>NOT(ISERROR(SEARCH("Media",H14)))</formula>
    </cfRule>
    <cfRule type="containsText" dxfId="63" priority="61" operator="containsText" text="Alta">
      <formula>NOT(ISERROR(SEARCH("Alta",H14)))</formula>
    </cfRule>
    <cfRule type="containsText" dxfId="62" priority="60" operator="containsText" text="Muy Alta">
      <formula>NOT(ISERROR(SEARCH("Muy Alta",H14)))</formula>
    </cfRule>
  </conditionalFormatting>
  <conditionalFormatting sqref="J12">
    <cfRule type="containsText" dxfId="61" priority="93" operator="containsText" text="Moderado">
      <formula>NOT(ISERROR(SEARCH("Moderado",J12)))</formula>
    </cfRule>
    <cfRule type="containsText" dxfId="60" priority="95" operator="containsText" text="Leve">
      <formula>NOT(ISERROR(SEARCH("Leve",J12)))</formula>
    </cfRule>
    <cfRule type="containsText" dxfId="59" priority="94" operator="containsText" text="Menor">
      <formula>NOT(ISERROR(SEARCH("Menor",J12)))</formula>
    </cfRule>
    <cfRule type="containsText" dxfId="58" priority="92" operator="containsText" text="Mayor">
      <formula>NOT(ISERROR(SEARCH("Mayor",J12)))</formula>
    </cfRule>
    <cfRule type="containsText" dxfId="57" priority="91" operator="containsText" text="Catastrófico">
      <formula>NOT(ISERROR(SEARCH("Catastrófico",J12)))</formula>
    </cfRule>
  </conditionalFormatting>
  <conditionalFormatting sqref="J14 J16 J18 J20 J22 J24 J26">
    <cfRule type="containsText" dxfId="56" priority="55" operator="containsText" text="Catastrófico">
      <formula>NOT(ISERROR(SEARCH("Catastrófico",J14)))</formula>
    </cfRule>
    <cfRule type="containsText" dxfId="55" priority="56" operator="containsText" text="Mayor">
      <formula>NOT(ISERROR(SEARCH("Mayor",J14)))</formula>
    </cfRule>
    <cfRule type="containsText" dxfId="54" priority="57" operator="containsText" text="Moderado">
      <formula>NOT(ISERROR(SEARCH("Moderado",J14)))</formula>
    </cfRule>
    <cfRule type="containsText" dxfId="53" priority="58" operator="containsText" text="Menor">
      <formula>NOT(ISERROR(SEARCH("Menor",J14)))</formula>
    </cfRule>
    <cfRule type="containsText" dxfId="52" priority="59" operator="containsText" text="Leve">
      <formula>NOT(ISERROR(SEARCH("Leve",J14)))</formula>
    </cfRule>
  </conditionalFormatting>
  <conditionalFormatting sqref="L12">
    <cfRule type="containsText" dxfId="51" priority="108" operator="containsText" text="Baja">
      <formula>NOT(ISERROR(SEARCH("Baja",L12)))</formula>
    </cfRule>
    <cfRule type="containsText" dxfId="50" priority="101" operator="containsText" text="Bajo">
      <formula>NOT(ISERROR(SEARCH("Bajo",L12)))</formula>
    </cfRule>
    <cfRule type="containsText" dxfId="49" priority="103" operator="containsText" text="Alto">
      <formula>NOT(ISERROR(SEARCH("Alto",L12)))</formula>
    </cfRule>
    <cfRule type="containsText" dxfId="48" priority="102" operator="containsText" text="Moderado">
      <formula>NOT(ISERROR(SEARCH("Moderado",L12)))</formula>
    </cfRule>
    <cfRule type="containsText" dxfId="47" priority="104" operator="containsText" text="Extremo">
      <formula>NOT(ISERROR(SEARCH("Extremo",L12)))</formula>
    </cfRule>
    <cfRule type="containsText" dxfId="46" priority="105" operator="containsText" text="Extrema">
      <formula>NOT(ISERROR(SEARCH("Extrema",L12)))</formula>
    </cfRule>
    <cfRule type="containsText" dxfId="45" priority="106" operator="containsText" text="Alta">
      <formula>NOT(ISERROR(SEARCH("Alta",L12)))</formula>
    </cfRule>
    <cfRule type="containsText" dxfId="44" priority="107" operator="containsText" text="Moderada">
      <formula>NOT(ISERROR(SEARCH("Moderada",L12)))</formula>
    </cfRule>
  </conditionalFormatting>
  <conditionalFormatting sqref="L14 L16 L18 L20 L22 L24 L26">
    <cfRule type="containsText" dxfId="43" priority="70" operator="containsText" text="Alta">
      <formula>NOT(ISERROR(SEARCH("Alta",L14)))</formula>
    </cfRule>
    <cfRule type="containsText" dxfId="42" priority="71" operator="containsText" text="Moderada">
      <formula>NOT(ISERROR(SEARCH("Moderada",L14)))</formula>
    </cfRule>
    <cfRule type="containsText" dxfId="41" priority="65" operator="containsText" text="Bajo">
      <formula>NOT(ISERROR(SEARCH("Bajo",L14)))</formula>
    </cfRule>
    <cfRule type="containsText" dxfId="40" priority="72" operator="containsText" text="Baja">
      <formula>NOT(ISERROR(SEARCH("Baja",L14)))</formula>
    </cfRule>
    <cfRule type="containsText" dxfId="39" priority="66" operator="containsText" text="Moderado">
      <formula>NOT(ISERROR(SEARCH("Moderado",L14)))</formula>
    </cfRule>
    <cfRule type="containsText" dxfId="38" priority="67" operator="containsText" text="Alto">
      <formula>NOT(ISERROR(SEARCH("Alto",L14)))</formula>
    </cfRule>
    <cfRule type="containsText" dxfId="37" priority="68" operator="containsText" text="Extremo">
      <formula>NOT(ISERROR(SEARCH("Extremo",L14)))</formula>
    </cfRule>
    <cfRule type="containsText" dxfId="36" priority="69" operator="containsText" text="Extrema">
      <formula>NOT(ISERROR(SEARCH("Extrema",L14)))</formula>
    </cfRule>
  </conditionalFormatting>
  <conditionalFormatting sqref="Y12">
    <cfRule type="containsText" dxfId="35" priority="87" operator="containsText" text="Alta">
      <formula>NOT(ISERROR(SEARCH("Alta",Y12)))</formula>
    </cfRule>
    <cfRule type="containsText" dxfId="34" priority="88" operator="containsText" text="Media">
      <formula>NOT(ISERROR(SEARCH("Media",Y12)))</formula>
    </cfRule>
    <cfRule type="containsText" dxfId="33" priority="89" operator="containsText" text="Baja">
      <formula>NOT(ISERROR(SEARCH("Baja",Y12)))</formula>
    </cfRule>
    <cfRule type="containsText" dxfId="32" priority="86" operator="containsText" text="Muy Alta">
      <formula>NOT(ISERROR(SEARCH("Muy Alta",Y12)))</formula>
    </cfRule>
    <cfRule type="containsText" dxfId="31" priority="90" operator="containsText" text="Muy Baja">
      <formula>NOT(ISERROR(SEARCH("Muy Baja",Y12)))</formula>
    </cfRule>
  </conditionalFormatting>
  <conditionalFormatting sqref="Y14 Y16 Y18 Y20 Y22 Y24 Y26">
    <cfRule type="containsText" dxfId="30" priority="53" operator="containsText" text="Baja">
      <formula>NOT(ISERROR(SEARCH("Baja",Y14)))</formula>
    </cfRule>
    <cfRule type="containsText" dxfId="29" priority="52" operator="containsText" text="Media">
      <formula>NOT(ISERROR(SEARCH("Media",Y14)))</formula>
    </cfRule>
    <cfRule type="containsText" dxfId="28" priority="51" operator="containsText" text="Alta">
      <formula>NOT(ISERROR(SEARCH("Alta",Y14)))</formula>
    </cfRule>
    <cfRule type="containsText" dxfId="27" priority="54" operator="containsText" text="Muy Baja">
      <formula>NOT(ISERROR(SEARCH("Muy Baja",Y14)))</formula>
    </cfRule>
    <cfRule type="containsText" dxfId="26" priority="50" operator="containsText" text="Muy Alta">
      <formula>NOT(ISERROR(SEARCH("Muy Alta",Y14)))</formula>
    </cfRule>
  </conditionalFormatting>
  <conditionalFormatting sqref="AA12">
    <cfRule type="containsText" dxfId="25" priority="82" operator="containsText" text="Mayor">
      <formula>NOT(ISERROR(SEARCH("Mayor",AA12)))</formula>
    </cfRule>
    <cfRule type="containsText" dxfId="24" priority="81" operator="containsText" text="Catastrófico">
      <formula>NOT(ISERROR(SEARCH("Catastrófico",AA12)))</formula>
    </cfRule>
    <cfRule type="containsText" dxfId="23" priority="83" operator="containsText" text="Moderado">
      <formula>NOT(ISERROR(SEARCH("Moderado",AA12)))</formula>
    </cfRule>
    <cfRule type="containsText" dxfId="22" priority="84" operator="containsText" text="Menor">
      <formula>NOT(ISERROR(SEARCH("Menor",AA12)))</formula>
    </cfRule>
    <cfRule type="containsText" dxfId="21" priority="85" operator="containsText" text="Leve">
      <formula>NOT(ISERROR(SEARCH("Leve",AA12)))</formula>
    </cfRule>
  </conditionalFormatting>
  <conditionalFormatting sqref="AA14 AA16 AA18 AA20 AA22 AA24 AA26">
    <cfRule type="containsText" dxfId="20" priority="48" operator="containsText" text="Menor">
      <formula>NOT(ISERROR(SEARCH("Menor",AA14)))</formula>
    </cfRule>
    <cfRule type="containsText" dxfId="19" priority="47" operator="containsText" text="Moderado">
      <formula>NOT(ISERROR(SEARCH("Moderado",AA14)))</formula>
    </cfRule>
    <cfRule type="containsText" dxfId="18" priority="45" operator="containsText" text="Catastrófico">
      <formula>NOT(ISERROR(SEARCH("Catastrófico",AA14)))</formula>
    </cfRule>
    <cfRule type="containsText" dxfId="17" priority="46" operator="containsText" text="Mayor">
      <formula>NOT(ISERROR(SEARCH("Mayor",AA14)))</formula>
    </cfRule>
    <cfRule type="containsText" dxfId="16" priority="49" operator="containsText" text="Leve">
      <formula>NOT(ISERROR(SEARCH("Leve",AA14)))</formula>
    </cfRule>
  </conditionalFormatting>
  <conditionalFormatting sqref="AC12">
    <cfRule type="containsText" dxfId="15" priority="78" operator="containsText" text="Alta">
      <formula>NOT(ISERROR(SEARCH("Alta",AC12)))</formula>
    </cfRule>
    <cfRule type="containsText" dxfId="14" priority="79" operator="containsText" text="Moderada">
      <formula>NOT(ISERROR(SEARCH("Moderada",AC12)))</formula>
    </cfRule>
    <cfRule type="containsText" dxfId="13" priority="80" operator="containsText" text="Baja">
      <formula>NOT(ISERROR(SEARCH("Baja",AC12)))</formula>
    </cfRule>
    <cfRule type="containsText" dxfId="12" priority="74" operator="containsText" text="Moderado">
      <formula>NOT(ISERROR(SEARCH("Moderado",AC12)))</formula>
    </cfRule>
    <cfRule type="containsText" dxfId="11" priority="73" operator="containsText" text="Bajo">
      <formula>NOT(ISERROR(SEARCH("Bajo",AC12)))</formula>
    </cfRule>
    <cfRule type="containsText" dxfId="10" priority="75" operator="containsText" text="Alto">
      <formula>NOT(ISERROR(SEARCH("Alto",AC12)))</formula>
    </cfRule>
    <cfRule type="containsText" dxfId="9" priority="76" operator="containsText" text="Extremo">
      <formula>NOT(ISERROR(SEARCH("Extremo",AC12)))</formula>
    </cfRule>
    <cfRule type="containsText" dxfId="8" priority="77" operator="containsText" text="Extrema">
      <formula>NOT(ISERROR(SEARCH("Extrema",AC12)))</formula>
    </cfRule>
  </conditionalFormatting>
  <conditionalFormatting sqref="AC14 AC16 AC18 AC20 AC22 AC24 AC26">
    <cfRule type="containsText" dxfId="7" priority="44" operator="containsText" text="Baja">
      <formula>NOT(ISERROR(SEARCH("Baja",AC14)))</formula>
    </cfRule>
    <cfRule type="containsText" dxfId="6" priority="43" operator="containsText" text="Moderada">
      <formula>NOT(ISERROR(SEARCH("Moderada",AC14)))</formula>
    </cfRule>
    <cfRule type="containsText" dxfId="5" priority="42" operator="containsText" text="Alta">
      <formula>NOT(ISERROR(SEARCH("Alta",AC14)))</formula>
    </cfRule>
    <cfRule type="containsText" dxfId="4" priority="41" operator="containsText" text="Extrema">
      <formula>NOT(ISERROR(SEARCH("Extrema",AC14)))</formula>
    </cfRule>
    <cfRule type="containsText" dxfId="3" priority="40" operator="containsText" text="Extremo">
      <formula>NOT(ISERROR(SEARCH("Extremo",AC14)))</formula>
    </cfRule>
    <cfRule type="containsText" dxfId="2" priority="39" operator="containsText" text="Alto">
      <formula>NOT(ISERROR(SEARCH("Alto",AC14)))</formula>
    </cfRule>
    <cfRule type="containsText" dxfId="1" priority="38" operator="containsText" text="Moderado">
      <formula>NOT(ISERROR(SEARCH("Moderado",AC14)))</formula>
    </cfRule>
    <cfRule type="containsText" dxfId="0" priority="37" operator="containsText" text="Bajo">
      <formula>NOT(ISERROR(SEARCH("Bajo",AC14)))</formula>
    </cfRule>
  </conditionalFormatting>
  <dataValidations count="8">
    <dataValidation type="list" allowBlank="1" showInputMessage="1" showErrorMessage="1" sqref="I12 K12 I14 K14 I16 I18 I20 K16 K18 K20 I22 I24 I26 K22 K24 K26" xr:uid="{00000000-0002-0000-0100-000000000000}">
      <formula1>$F$44:$F$48</formula1>
    </dataValidation>
    <dataValidation type="list" allowBlank="1" showInputMessage="1" showErrorMessage="1" sqref="O12:O27" xr:uid="{139AA7C7-935F-47F4-B314-090E55524555}">
      <formula1>$P$44:$P$45</formula1>
    </dataValidation>
    <dataValidation type="list" allowBlank="1" showInputMessage="1" showErrorMessage="1" sqref="P12:P27" xr:uid="{ED1367EA-5F45-4A0D-A5A3-0219AF770D07}">
      <formula1>$N$44:$N$46</formula1>
    </dataValidation>
    <dataValidation type="list" allowBlank="1" showInputMessage="1" showErrorMessage="1" sqref="R12:R27" xr:uid="{AAB8D1FE-3D51-4286-B212-121467691E84}">
      <formula1>$N$48:$N$49</formula1>
    </dataValidation>
    <dataValidation type="list" allowBlank="1" showInputMessage="1" showErrorMessage="1" sqref="U12:U27" xr:uid="{573F9DD3-0371-4056-93C8-20C7F201527D}">
      <formula1>$N$51:$N$52</formula1>
    </dataValidation>
    <dataValidation type="list" allowBlank="1" showInputMessage="1" showErrorMessage="1" sqref="V12:V27" xr:uid="{9681F623-6FE5-4FDE-A1F5-81B28DC25358}">
      <formula1>$N$54:$N$55</formula1>
    </dataValidation>
    <dataValidation type="list" allowBlank="1" showInputMessage="1" showErrorMessage="1" sqref="W12:W27" xr:uid="{A21A4B57-4F51-474F-951C-5D7A261A70F5}">
      <formula1>$N$57:$N$58</formula1>
    </dataValidation>
    <dataValidation type="list" allowBlank="1" showInputMessage="1" showErrorMessage="1" sqref="F12 F14 F16 F18 F20 F22 F24 F26" xr:uid="{00000000-0002-0000-0100-000009000000}">
      <formula1>$L$43:$L$51</formula1>
    </dataValidation>
  </dataValidations>
  <printOptions horizontalCentered="1"/>
  <pageMargins left="0" right="0" top="0.19685039370078741" bottom="0.19685039370078741" header="0.31496062992125984" footer="0.31496062992125984"/>
  <pageSetup scale="20" orientation="landscape" r:id="rId1"/>
  <ignoredErrors>
    <ignoredError sqref="J12 Q12:Q15 S12:S15 T12:T15 H12 Y12:AA12 X12 H14 J14 Y14:AA14" unlockedFormula="1"/>
    <ignoredError sqref="X13:X15" formula="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996C-A252-4FD7-B9FA-A35A965459D9}">
  <dimension ref="A1"/>
  <sheetViews>
    <sheetView zoomScale="60" zoomScaleNormal="60" workbookViewId="0">
      <selection activeCell="K35" sqref="K35"/>
    </sheetView>
  </sheetViews>
  <sheetFormatPr baseColWidth="10"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 Mapa de Riesgos</vt:lpstr>
      <vt:lpstr>Hoja1</vt:lpstr>
      <vt:lpstr>'2. Mapa de Riesgos'!Títulos_a_imprimir</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Windows 10</cp:lastModifiedBy>
  <cp:lastPrinted>2020-02-17T18:06:59Z</cp:lastPrinted>
  <dcterms:created xsi:type="dcterms:W3CDTF">2016-03-05T20:47:34Z</dcterms:created>
  <dcterms:modified xsi:type="dcterms:W3CDTF">2026-06-08T18:12:30Z</dcterms:modified>
</cp:coreProperties>
</file>