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E:\ASESORIAS CONTABLES\2026\IMDER BUGA\PROCEDIMIENTOS\1. Estratégicos\P1. Direccionamiento y Planeación\03.P1. Manuales-Políticas-Planes\Riesgos Talento Humano\"/>
    </mc:Choice>
  </mc:AlternateContent>
  <xr:revisionPtr revIDLastSave="0" documentId="13_ncr:1_{157E84D2-2106-404F-A0EC-A714A3CDC2E5}" xr6:coauthVersionLast="47" xr6:coauthVersionMax="47" xr10:uidLastSave="{00000000-0000-0000-0000-000000000000}"/>
  <bookViews>
    <workbookView xWindow="-108" yWindow="-108" windowWidth="23256" windowHeight="12576" xr2:uid="{00000000-000D-0000-FFFF-FFFF00000000}"/>
  </bookViews>
  <sheets>
    <sheet name="2. Mapa de Riesgos" sheetId="3" r:id="rId1"/>
    <sheet name="Hoja1" sheetId="7" r:id="rId2"/>
  </sheets>
  <definedNames>
    <definedName name="_xlnm.Print_Titles" localSheetId="0">'2. Mapa de Riesgos'!$1:$11</definedName>
  </definedNames>
  <calcPr calcId="191029"/>
</workbook>
</file>

<file path=xl/calcChain.xml><?xml version="1.0" encoding="utf-8"?>
<calcChain xmlns="http://schemas.openxmlformats.org/spreadsheetml/2006/main">
  <c r="H22" i="3" l="1"/>
  <c r="J22" i="3"/>
  <c r="AA22" i="3" s="1"/>
  <c r="L22" i="3"/>
  <c r="Q22" i="3"/>
  <c r="T22" i="3" s="1"/>
  <c r="X22" i="3" s="1"/>
  <c r="S22" i="3"/>
  <c r="AB22" i="3"/>
  <c r="Q23" i="3"/>
  <c r="S23" i="3"/>
  <c r="T23" i="3" s="1"/>
  <c r="H24" i="3"/>
  <c r="J24" i="3"/>
  <c r="L24" i="3"/>
  <c r="Q24" i="3"/>
  <c r="T24" i="3" s="1"/>
  <c r="X24" i="3" s="1"/>
  <c r="S24" i="3"/>
  <c r="AA24" i="3"/>
  <c r="AB24" i="3"/>
  <c r="Q25" i="3"/>
  <c r="S25" i="3"/>
  <c r="H26" i="3"/>
  <c r="J26" i="3"/>
  <c r="AA26" i="3" s="1"/>
  <c r="L26" i="3"/>
  <c r="Q26" i="3"/>
  <c r="T26" i="3" s="1"/>
  <c r="X26" i="3" s="1"/>
  <c r="X27" i="3" s="1"/>
  <c r="Z26" i="3" s="1"/>
  <c r="S26" i="3"/>
  <c r="AB26" i="3"/>
  <c r="Q27" i="3"/>
  <c r="T27" i="3" s="1"/>
  <c r="S27" i="3"/>
  <c r="X23" i="3" l="1"/>
  <c r="Z22" i="3" s="1"/>
  <c r="AC22" i="3" s="1"/>
  <c r="AD22" i="3" s="1"/>
  <c r="T25" i="3"/>
  <c r="X25" i="3" s="1"/>
  <c r="Z24" i="3" s="1"/>
  <c r="Y22" i="3"/>
  <c r="Y26" i="3"/>
  <c r="AC26" i="3"/>
  <c r="AD26" i="3" s="1"/>
  <c r="H16" i="3"/>
  <c r="J16" i="3"/>
  <c r="AA16" i="3" s="1"/>
  <c r="L16" i="3"/>
  <c r="Q16" i="3"/>
  <c r="T16" i="3" s="1"/>
  <c r="X16" i="3" s="1"/>
  <c r="X17" i="3" s="1"/>
  <c r="Z16" i="3" s="1"/>
  <c r="S16" i="3"/>
  <c r="AB16" i="3"/>
  <c r="Q17" i="3"/>
  <c r="S17" i="3"/>
  <c r="T17" i="3" s="1"/>
  <c r="H18" i="3"/>
  <c r="J18" i="3"/>
  <c r="AA18" i="3" s="1"/>
  <c r="L18" i="3"/>
  <c r="Q18" i="3"/>
  <c r="S18" i="3"/>
  <c r="T18" i="3"/>
  <c r="X18" i="3"/>
  <c r="X19" i="3" s="1"/>
  <c r="Z18" i="3" s="1"/>
  <c r="AB18" i="3"/>
  <c r="Q19" i="3"/>
  <c r="T19" i="3" s="1"/>
  <c r="S19" i="3"/>
  <c r="H20" i="3"/>
  <c r="J20" i="3"/>
  <c r="AA20" i="3" s="1"/>
  <c r="L20" i="3"/>
  <c r="Q20" i="3"/>
  <c r="T20" i="3" s="1"/>
  <c r="X20" i="3" s="1"/>
  <c r="X21" i="3" s="1"/>
  <c r="Z20" i="3" s="1"/>
  <c r="S20" i="3"/>
  <c r="AB20" i="3"/>
  <c r="Q21" i="3"/>
  <c r="T21" i="3" s="1"/>
  <c r="S21" i="3"/>
  <c r="Y24" i="3" l="1"/>
  <c r="AC24" i="3"/>
  <c r="AD24" i="3" s="1"/>
  <c r="Y16" i="3"/>
  <c r="AC16" i="3"/>
  <c r="AD16" i="3" s="1"/>
  <c r="Y18" i="3"/>
  <c r="AC18" i="3"/>
  <c r="AD18" i="3" s="1"/>
  <c r="Y20" i="3"/>
  <c r="AC20" i="3"/>
  <c r="AD20" i="3" s="1"/>
  <c r="S15" i="3"/>
  <c r="Q15" i="3"/>
  <c r="AB14" i="3"/>
  <c r="S14" i="3"/>
  <c r="Q14" i="3"/>
  <c r="L14" i="3"/>
  <c r="J14" i="3"/>
  <c r="AA14" i="3" s="1"/>
  <c r="H14" i="3"/>
  <c r="T15" i="3" l="1"/>
  <c r="T14" i="3"/>
  <c r="X14" i="3" s="1"/>
  <c r="X15" i="3" s="1"/>
  <c r="Z14" i="3" s="1"/>
  <c r="Y14" i="3" s="1"/>
  <c r="AB12" i="3"/>
  <c r="Q13" i="3"/>
  <c r="S13" i="3"/>
  <c r="S12" i="3"/>
  <c r="Q12" i="3"/>
  <c r="J12" i="3"/>
  <c r="AA12" i="3" s="1"/>
  <c r="H12" i="3"/>
  <c r="AC14" i="3" l="1"/>
  <c r="AD14" i="3" s="1"/>
  <c r="T13" i="3"/>
  <c r="T12" i="3"/>
  <c r="X12" i="3" s="1"/>
  <c r="L12" i="3"/>
  <c r="X13" i="3" l="1"/>
  <c r="Z12" i="3" s="1"/>
  <c r="AC12" i="3" l="1"/>
  <c r="AD12" i="3" s="1"/>
  <c r="Y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usuario</author>
  </authors>
  <commentList>
    <comment ref="E9" authorId="0" shapeId="0" xr:uid="{6F65A862-040B-43E3-89E6-4A1C00F3B1D4}">
      <text>
        <r>
          <rPr>
            <sz val="9"/>
            <color indexed="81"/>
            <rFont val="Tahoma"/>
            <family val="2"/>
          </rPr>
          <t>La redacción debe iniciar con la frase de POSIBILIDAD DE, con la siguiente estructura:</t>
        </r>
        <r>
          <rPr>
            <b/>
            <sz val="9"/>
            <color indexed="81"/>
            <rFont val="Tahoma"/>
            <family val="2"/>
          </rPr>
          <t xml:space="preserve">
Impacto. ¿Qué?. </t>
        </r>
        <r>
          <rPr>
            <sz val="9"/>
            <color indexed="81"/>
            <rFont val="Tahoma"/>
            <family val="2"/>
          </rPr>
          <t xml:space="preserve"> Las consecuencias que puede ocasionar a la organización la materialización del riesgo.
</t>
        </r>
        <r>
          <rPr>
            <b/>
            <sz val="9"/>
            <color indexed="81"/>
            <rFont val="Tahoma"/>
            <family val="2"/>
          </rPr>
          <t xml:space="preserve">Causa Inmediata. ¿Cómo?. </t>
        </r>
        <r>
          <rPr>
            <sz val="9"/>
            <color indexed="81"/>
            <rFont val="Tahoma"/>
            <family val="2"/>
          </rPr>
          <t>circunstancias o situaciones más evidentes sobre las cuales se presenta el riesgo, las mismas no constituyen la causa principal o base para que se presente el riesgo.</t>
        </r>
        <r>
          <rPr>
            <sz val="9"/>
            <color indexed="81"/>
            <rFont val="Tahoma"/>
            <family val="2"/>
          </rPr>
          <t xml:space="preserve">
</t>
        </r>
        <r>
          <rPr>
            <b/>
            <sz val="9"/>
            <color indexed="81"/>
            <rFont val="Tahoma"/>
            <family val="2"/>
          </rPr>
          <t xml:space="preserve">Causa Raíz. ¿Por qué?. </t>
        </r>
        <r>
          <rPr>
            <sz val="9"/>
            <color indexed="81"/>
            <rFont val="Tahoma"/>
            <family val="2"/>
          </rPr>
          <t>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D992C2AD-A98A-43C4-B28A-E48C0DB819DE}">
      <text>
        <r>
          <rPr>
            <sz val="9"/>
            <color indexed="81"/>
            <rFont val="Tahoma"/>
            <family val="2"/>
          </rPr>
          <t xml:space="preserve">Se entiende la posibilidad de ocurrencia del riesgo. Estará asociada a la exposición al riesgo del proceso o actividad que se esté analizando. La probabilidad inherente será el número de veces que se pasa por el punto de riesgo en el periodo de 1 año.
</t>
        </r>
        <r>
          <rPr>
            <b/>
            <sz val="9"/>
            <color indexed="81"/>
            <rFont val="Tahoma"/>
            <family val="2"/>
          </rPr>
          <t>20% Muy Baja.</t>
        </r>
        <r>
          <rPr>
            <sz val="9"/>
            <color indexed="81"/>
            <rFont val="Tahoma"/>
            <family val="2"/>
          </rPr>
          <t xml:space="preserve"> La actividad que conlleva el riesgo se ejecuta como máximo 2 veces por año
</t>
        </r>
        <r>
          <rPr>
            <b/>
            <sz val="9"/>
            <color indexed="81"/>
            <rFont val="Tahoma"/>
            <family val="2"/>
          </rPr>
          <t>40% Baja.</t>
        </r>
        <r>
          <rPr>
            <sz val="9"/>
            <color indexed="81"/>
            <rFont val="Tahoma"/>
            <family val="2"/>
          </rPr>
          <t xml:space="preserve"> La actividad que conlleva el riesgo se ejecuta de 3 a 24 veces por año
</t>
        </r>
        <r>
          <rPr>
            <b/>
            <sz val="9"/>
            <color indexed="81"/>
            <rFont val="Tahoma"/>
            <family val="2"/>
          </rPr>
          <t>60% Media.</t>
        </r>
        <r>
          <rPr>
            <sz val="9"/>
            <color indexed="81"/>
            <rFont val="Tahoma"/>
            <family val="2"/>
          </rPr>
          <t xml:space="preserve"> La actividad que conlleva el riesgo se ejecuta de 24 a 500 veces por año
</t>
        </r>
        <r>
          <rPr>
            <b/>
            <sz val="9"/>
            <color indexed="81"/>
            <rFont val="Tahoma"/>
            <family val="2"/>
          </rPr>
          <t>80% Alta.</t>
        </r>
        <r>
          <rPr>
            <sz val="9"/>
            <color indexed="81"/>
            <rFont val="Tahoma"/>
            <family val="2"/>
          </rPr>
          <t xml:space="preserve"> La actividad que conlleva el riesgo se ejecuta mínimo 500 veces al año y máximo 5000 veces por año
</t>
        </r>
        <r>
          <rPr>
            <b/>
            <sz val="9"/>
            <color indexed="81"/>
            <rFont val="Tahoma"/>
            <family val="2"/>
          </rPr>
          <t>100% Muy Alta.</t>
        </r>
        <r>
          <rPr>
            <sz val="9"/>
            <color indexed="81"/>
            <rFont val="Tahoma"/>
            <family val="2"/>
          </rPr>
          <t xml:space="preserve"> La actividad que conlleva el riesgo se ejecuta más de 5000 veces por año</t>
        </r>
      </text>
    </comment>
    <comment ref="K9" authorId="0" shapeId="0" xr:uid="{CC324C4A-2F53-4132-AA49-DC2E1438F9C8}">
      <text>
        <r>
          <rPr>
            <b/>
            <sz val="9"/>
            <color indexed="81"/>
            <rFont val="Tahoma"/>
            <family val="2"/>
          </rPr>
          <t xml:space="preserve">20 % Leve. Afectación Económica. </t>
        </r>
        <r>
          <rPr>
            <sz val="9"/>
            <color indexed="81"/>
            <rFont val="Tahoma"/>
            <family val="2"/>
          </rPr>
          <t xml:space="preserve">Afectación menor a 10 SMLMV. </t>
        </r>
        <r>
          <rPr>
            <b/>
            <sz val="9"/>
            <color indexed="81"/>
            <rFont val="Tahoma"/>
            <family val="2"/>
          </rPr>
          <t>Reputacional.</t>
        </r>
        <r>
          <rPr>
            <sz val="9"/>
            <color indexed="81"/>
            <rFont val="Tahoma"/>
            <family val="2"/>
          </rPr>
          <t xml:space="preserve"> El riesgo afecta la imagen de algún área de la organización.
</t>
        </r>
        <r>
          <rPr>
            <b/>
            <sz val="9"/>
            <color indexed="81"/>
            <rFont val="Tahoma"/>
            <family val="2"/>
          </rPr>
          <t>40% Menor. Afectación Económica.</t>
        </r>
        <r>
          <rPr>
            <sz val="9"/>
            <color indexed="81"/>
            <rFont val="Tahoma"/>
            <family val="2"/>
          </rPr>
          <t xml:space="preserve"> Entre 10 y 50 SMLMV. </t>
        </r>
        <r>
          <rPr>
            <b/>
            <sz val="9"/>
            <color indexed="81"/>
            <rFont val="Tahoma"/>
            <family val="2"/>
          </rPr>
          <t>Reputacional.</t>
        </r>
        <r>
          <rPr>
            <sz val="9"/>
            <color indexed="81"/>
            <rFont val="Tahoma"/>
            <family val="2"/>
          </rPr>
          <t xml:space="preserve"> El riesgo afecta la imagen de la entidad internamente, de conocimiento general nivel interno, de junta directiva y accionistas y/o de proveedores.
</t>
        </r>
        <r>
          <rPr>
            <b/>
            <sz val="9"/>
            <color indexed="81"/>
            <rFont val="Tahoma"/>
            <family val="2"/>
          </rPr>
          <t>60% Moderado. Afectación Económica.</t>
        </r>
        <r>
          <rPr>
            <sz val="9"/>
            <color indexed="81"/>
            <rFont val="Tahoma"/>
            <family val="2"/>
          </rPr>
          <t xml:space="preserve"> Entre 50 y 100 SMLMV. </t>
        </r>
        <r>
          <rPr>
            <b/>
            <sz val="9"/>
            <color indexed="81"/>
            <rFont val="Tahoma"/>
            <family val="2"/>
          </rPr>
          <t>Reputacional.</t>
        </r>
        <r>
          <rPr>
            <sz val="9"/>
            <color indexed="81"/>
            <rFont val="Tahoma"/>
            <family val="2"/>
          </rPr>
          <t xml:space="preserve"> El riesgo afecta la imagen de la entidad con algunos usuarios de relevancia frente al logro de los objetivos. 
</t>
        </r>
        <r>
          <rPr>
            <b/>
            <sz val="9"/>
            <color indexed="81"/>
            <rFont val="Tahoma"/>
            <family val="2"/>
          </rPr>
          <t>80% Mayor. Afectación Económica.</t>
        </r>
        <r>
          <rPr>
            <sz val="9"/>
            <color indexed="81"/>
            <rFont val="Tahoma"/>
            <family val="2"/>
          </rPr>
          <t xml:space="preserve"> Entre 100 y 500 SMLMV. </t>
        </r>
        <r>
          <rPr>
            <b/>
            <sz val="9"/>
            <color indexed="81"/>
            <rFont val="Tahoma"/>
            <family val="2"/>
          </rPr>
          <t>Reputacional.</t>
        </r>
        <r>
          <rPr>
            <sz val="9"/>
            <color indexed="81"/>
            <rFont val="Tahoma"/>
            <family val="2"/>
          </rPr>
          <t xml:space="preserve"> El riesgo afecta la imagen de la entidad con efecto publicitario sostenido a nivel de sector administrativo, nivel departamental o municipal.
</t>
        </r>
        <r>
          <rPr>
            <b/>
            <sz val="9"/>
            <color indexed="81"/>
            <rFont val="Tahoma"/>
            <family val="2"/>
          </rPr>
          <t>100% Catastrófico. Afectación Económica.</t>
        </r>
        <r>
          <rPr>
            <sz val="9"/>
            <color indexed="81"/>
            <rFont val="Tahoma"/>
            <family val="2"/>
          </rPr>
          <t xml:space="preserve"> Mayor a 500 SMLMV. </t>
        </r>
        <r>
          <rPr>
            <b/>
            <sz val="9"/>
            <color indexed="81"/>
            <rFont val="Tahoma"/>
            <family val="2"/>
          </rPr>
          <t>Reputacional.</t>
        </r>
        <r>
          <rPr>
            <sz val="9"/>
            <color indexed="81"/>
            <rFont val="Tahoma"/>
            <family val="2"/>
          </rPr>
          <t xml:space="preserve"> El riesgo afecta la imagen de la entidad a nivel nacional, con efecto publicitario sostenido a nivel país.</t>
        </r>
      </text>
    </comment>
    <comment ref="M9" authorId="1" shapeId="0" xr:uid="{00000000-0006-0000-0100-000007000000}">
      <text>
        <r>
          <rPr>
            <b/>
            <sz val="9"/>
            <color indexed="81"/>
            <rFont val="Tahoma"/>
            <family val="2"/>
          </rPr>
          <t xml:space="preserve">Controles Preventivos: </t>
        </r>
        <r>
          <rPr>
            <sz val="9"/>
            <color indexed="81"/>
            <rFont val="Tahoma"/>
            <family val="2"/>
          </rPr>
          <t xml:space="preserve">Están diseñados para evitar un evento no deseado en el momento en que se produce. Este tipo de controles intentan evitar la ocurrencia de los riesgos que puedan afectar el cumplimiento de los objetivos.
</t>
        </r>
        <r>
          <rPr>
            <b/>
            <sz val="9"/>
            <color indexed="81"/>
            <rFont val="Tahoma"/>
            <family val="2"/>
          </rPr>
          <t xml:space="preserve">Controles Detectivos: </t>
        </r>
        <r>
          <rPr>
            <sz val="9"/>
            <color indexed="81"/>
            <rFont val="Tahoma"/>
            <family val="2"/>
          </rPr>
          <t xml:space="preserve">Están diseñados para identificar un evento o resultado no previsto después de que se haya producido. Buscan detectar la situación no deseada para que se corrija y se tomen las acciones correspondientes.
</t>
        </r>
      </text>
    </comment>
    <comment ref="N9" authorId="0" shapeId="0" xr:uid="{79942F95-1CFF-4BA2-9D08-7F3C3BCE11E5}">
      <text>
        <r>
          <rPr>
            <b/>
            <sz val="9"/>
            <color indexed="81"/>
            <rFont val="Tahoma"/>
            <family val="2"/>
          </rPr>
          <t>Responsable de ejecutar el control.</t>
        </r>
        <r>
          <rPr>
            <sz val="9"/>
            <color indexed="81"/>
            <rFont val="Tahoma"/>
            <family val="2"/>
          </rPr>
          <t xml:space="preserve"> Identifica el cargo del servidor que ejecuta el control, en caso de que sean controles automáticos se identificará el sistema que realiza la activ idad.
</t>
        </r>
        <r>
          <rPr>
            <b/>
            <sz val="9"/>
            <color indexed="81"/>
            <rFont val="Tahoma"/>
            <family val="2"/>
          </rPr>
          <t>Acción.</t>
        </r>
        <r>
          <rPr>
            <sz val="9"/>
            <color indexed="81"/>
            <rFont val="Tahoma"/>
            <family val="2"/>
          </rPr>
          <t xml:space="preserve"> Se determina mediante verbos que indican la acción que deben realizar como parte del control.
</t>
        </r>
        <r>
          <rPr>
            <b/>
            <sz val="9"/>
            <color indexed="81"/>
            <rFont val="Tahoma"/>
            <family val="2"/>
          </rPr>
          <t>Complemento.</t>
        </r>
        <r>
          <rPr>
            <sz val="9"/>
            <color indexed="81"/>
            <rFont val="Tahoma"/>
            <family val="2"/>
          </rPr>
          <t xml:space="preserve"> Corresponde a los detalles que permiten identificar claramente el objeto del control.
</t>
        </r>
      </text>
    </comment>
    <comment ref="P10" authorId="0" shapeId="0" xr:uid="{63FEC050-20CB-4E72-8DA1-4F92FE597991}">
      <text>
        <r>
          <rPr>
            <b/>
            <sz val="9"/>
            <color indexed="81"/>
            <rFont val="Tahoma"/>
            <family val="2"/>
          </rPr>
          <t xml:space="preserve">Controles Preventivos. </t>
        </r>
        <r>
          <rPr>
            <sz val="9"/>
            <color indexed="81"/>
            <rFont val="Tahoma"/>
            <family val="2"/>
          </rPr>
          <t xml:space="preserve">Va a las causas del riesgo, atacan la probabilidad de ocurrencia del riesgo.
</t>
        </r>
        <r>
          <rPr>
            <b/>
            <sz val="9"/>
            <color indexed="81"/>
            <rFont val="Tahoma"/>
            <family val="2"/>
          </rPr>
          <t xml:space="preserve">Controles Detectivos. </t>
        </r>
        <r>
          <rPr>
            <sz val="9"/>
            <color indexed="81"/>
            <rFont val="Tahoma"/>
            <family val="2"/>
          </rPr>
          <t xml:space="preserve">Detecta que algo ocurre y devuelve el proceso a los controles preventivos, atacan la probabilidad de ocurrencia del riesgo.
</t>
        </r>
        <r>
          <rPr>
            <b/>
            <sz val="9"/>
            <color indexed="81"/>
            <rFont val="Tahoma"/>
            <family val="2"/>
          </rPr>
          <t xml:space="preserve">Controles Correctivos. </t>
        </r>
        <r>
          <rPr>
            <sz val="9"/>
            <color indexed="81"/>
            <rFont val="Tahoma"/>
            <family val="2"/>
          </rPr>
          <t>Atacan el impacto frente a la materialización del riesgo.</t>
        </r>
      </text>
    </comment>
  </commentList>
</comments>
</file>

<file path=xl/sharedStrings.xml><?xml version="1.0" encoding="utf-8"?>
<sst xmlns="http://schemas.openxmlformats.org/spreadsheetml/2006/main" count="244" uniqueCount="113">
  <si>
    <t>Descripción del Riesgo</t>
  </si>
  <si>
    <t>Proceso</t>
  </si>
  <si>
    <t>Identificación del Riesgo</t>
  </si>
  <si>
    <t>Probabilidad</t>
  </si>
  <si>
    <t>Impacto</t>
  </si>
  <si>
    <t>Preventivo</t>
  </si>
  <si>
    <t>Detectivo</t>
  </si>
  <si>
    <t>Correctivo</t>
  </si>
  <si>
    <t>Fuerte</t>
  </si>
  <si>
    <t>Moderado</t>
  </si>
  <si>
    <t>Débil</t>
  </si>
  <si>
    <t>Responsable</t>
  </si>
  <si>
    <t>Acciones</t>
  </si>
  <si>
    <t>Todos los procesos</t>
  </si>
  <si>
    <t>Planeación Municipal</t>
  </si>
  <si>
    <t>Gestión Integral de la Información</t>
  </si>
  <si>
    <t>Gestión de Turismo, Medio Ambiente y Desarrollo Agropecuario</t>
  </si>
  <si>
    <t>Gestión de Salud, Recreación y Deportes</t>
  </si>
  <si>
    <t>Gestión de Obras, Infraestructura y Vivienda</t>
  </si>
  <si>
    <t>Gestión de Gobierno, Seguridad y Convivencia Ciudadana</t>
  </si>
  <si>
    <t>Gestión del Desarrollo Social, Educación y Cultura</t>
  </si>
  <si>
    <t>Gestión de Servicios Administrativos</t>
  </si>
  <si>
    <t>Gestión de Hacienda Pública</t>
  </si>
  <si>
    <t>Gestión del Control Integral</t>
  </si>
  <si>
    <t>Nombre del Proceso</t>
  </si>
  <si>
    <t>Objetivo</t>
  </si>
  <si>
    <t>Referencia</t>
  </si>
  <si>
    <t>Causa Inmediata</t>
  </si>
  <si>
    <t>Causa Raíz</t>
  </si>
  <si>
    <t>Clasificación del Riesgo</t>
  </si>
  <si>
    <t>Frecuencia</t>
  </si>
  <si>
    <t>Probabilidad Inherente</t>
  </si>
  <si>
    <t>Porcentaje</t>
  </si>
  <si>
    <t>Impacto Inherente</t>
  </si>
  <si>
    <t>Zona de Riesgo Inherente</t>
  </si>
  <si>
    <t>Valoración de Riesgo</t>
  </si>
  <si>
    <t>N° de Control</t>
  </si>
  <si>
    <t>Descripción del Control</t>
  </si>
  <si>
    <t>Afectación</t>
  </si>
  <si>
    <t>Atributos</t>
  </si>
  <si>
    <t>Tipo</t>
  </si>
  <si>
    <t>Implementación</t>
  </si>
  <si>
    <t>Calificación</t>
  </si>
  <si>
    <t>Documentación</t>
  </si>
  <si>
    <t>Evidencia</t>
  </si>
  <si>
    <t>Probabilidad Residual (2 controles)</t>
  </si>
  <si>
    <t>Probabilidad Residual Final</t>
  </si>
  <si>
    <t>Impacto Residual Final</t>
  </si>
  <si>
    <t>Zona de Riesgo Final</t>
  </si>
  <si>
    <t>Tratamiento</t>
  </si>
  <si>
    <t>Automático</t>
  </si>
  <si>
    <t>Manual</t>
  </si>
  <si>
    <t>Documentado</t>
  </si>
  <si>
    <t>Sin documentar</t>
  </si>
  <si>
    <t>Continua</t>
  </si>
  <si>
    <t>Aleatoria</t>
  </si>
  <si>
    <t>Con Registro</t>
  </si>
  <si>
    <t>Sin Registro</t>
  </si>
  <si>
    <t>Peso del Tipo de Control</t>
  </si>
  <si>
    <t>Tipo de Control</t>
  </si>
  <si>
    <t>Peso de la Clase de Implementación</t>
  </si>
  <si>
    <t>Plan de Acción</t>
  </si>
  <si>
    <t>Fecha de Implementación</t>
  </si>
  <si>
    <t>Fecha de Seguimiento</t>
  </si>
  <si>
    <t>Seguimiento</t>
  </si>
  <si>
    <t>Estado</t>
  </si>
  <si>
    <t>Ejecución y administración de procesos</t>
  </si>
  <si>
    <t>Fraude externo</t>
  </si>
  <si>
    <t>Fraude interno</t>
  </si>
  <si>
    <t>Fallas tecnológicas</t>
  </si>
  <si>
    <t>Relaciones laborales</t>
  </si>
  <si>
    <t>Usuarios, productos y prácticas</t>
  </si>
  <si>
    <t>Daños a activos fijos/eventos externos</t>
  </si>
  <si>
    <t>Marzo a Diciembre de 2023</t>
  </si>
  <si>
    <t>Documento Controlado</t>
  </si>
  <si>
    <t>Mayo, septiembre  de 2023 y enero de 2024</t>
  </si>
  <si>
    <t>MAPA DE RIESGOS POR PROCESO</t>
  </si>
  <si>
    <t>Gestión y Desarrollo del Talento Humano</t>
  </si>
  <si>
    <t>Asegurar la oportuna provisión de personal comprometido y competente, así como la generación de espacios de Integración,  recreación y capacitación que afiancen las fortalezas y destrezas de los funcionarios potencializando su desempeño laboral.</t>
  </si>
  <si>
    <t>Posibilidad de que el proceso de inducción sea insuficiente por la falta de experiencia de la persona quien asume el cargo, ocasionando traumatismos en los procesos administrativos.</t>
  </si>
  <si>
    <t>Falta de experiencia de la persona quien asume el cargo</t>
  </si>
  <si>
    <t>Falta de procedimientos para realizar una adecuada inducción</t>
  </si>
  <si>
    <t>Traumatismos en los procesos administrativos</t>
  </si>
  <si>
    <t>Cada vez que se vincule una persona de planta</t>
  </si>
  <si>
    <t>Que el funcionario saliente realice de forma adecuada la entrega del cargo mediante acta y realizándola en un tiempo que sea adecuado a la naturaleza del cargo, de no cumplirse, la entidad puede tomarse el tiempo legal para el pago de sus prestaciones sociales definitivas.</t>
  </si>
  <si>
    <t>Recepción y revisión por parte de Talento Humano del acta de entrega de puesto de trabajo</t>
  </si>
  <si>
    <t>Jefe Oficina Talento Humano</t>
  </si>
  <si>
    <t xml:space="preserve">Posibilidad que en el Almacén no se lleve a cabo el registro del bien de consumo y/o devolutivo entregado a las áreas, por la falta de formato de entrega u olvido en su registro; ocasionando un descuadre en el inventario. </t>
  </si>
  <si>
    <t>Descuadre en el inventario</t>
  </si>
  <si>
    <t>Olvido en el registro del formato</t>
  </si>
  <si>
    <t>Por la falta de formato</t>
  </si>
  <si>
    <t>Periódica</t>
  </si>
  <si>
    <t>Implementar por parte de la técnico administrativo de almacén, un sistema de registro diario cuando se realice la entrega del bien a la oficina.</t>
  </si>
  <si>
    <t>Sistema de registro cuando se realice la entrega del bien o el insumo a la oficina solicitante</t>
  </si>
  <si>
    <t>Técnico Administrativo Almacén</t>
  </si>
  <si>
    <t>Posibilidad de incumplimiento en la aplicación de las pruebas de periodo fijo para ocupar las vacantes, por omisión de la normatividad legal vigente, ocasionando hallazgos y sanciones.</t>
  </si>
  <si>
    <t>Por omisión de aplicar la normatividad legal vigente</t>
  </si>
  <si>
    <t>Falta de procedimiento o experiencia en el desarrollo del tema de selección de personal</t>
  </si>
  <si>
    <t>Hallazgos y sanciones</t>
  </si>
  <si>
    <t>Ocasional</t>
  </si>
  <si>
    <t>Aplicar las pruebas por parte de la Jefe de Talento Humano con el apoyo de asesoría jurídica, en cumplimiento de la normatividad legal vigente.</t>
  </si>
  <si>
    <t>Aplicación de pruebas las cuales deben reposar en expediente, en este caso, lo relacionado a la selección del cargo de la Oficina Asesora de Control Interno</t>
  </si>
  <si>
    <t>Posibilidad de incumplimiento en la ejecución del Plan Institucional de Capacitación y el plan de bienestar social, por falta de recursos económicos, afectando las metas establecidas en el Plan de Desarrollo y planes institucionales.</t>
  </si>
  <si>
    <t>Por falta de recursos económicos</t>
  </si>
  <si>
    <t>Falta de gestión con otras entidades</t>
  </si>
  <si>
    <t>Afectación de metas de planes institucionales</t>
  </si>
  <si>
    <t>Una vez al año</t>
  </si>
  <si>
    <t>Gestionar o realizar convenios con la ESAP, el SENA, la caja de compensación y otras entidades, de manera que las capacitaciones que se encuentren dentro del Plan Institucional de Capacitación sean gratuitas.</t>
  </si>
  <si>
    <t>Solicitudes por escrito a la ESAP, el SENA, caja de compensación.
Registros de asistencia
Informes de talento humano</t>
  </si>
  <si>
    <r>
      <t xml:space="preserve">Versión: </t>
    </r>
    <r>
      <rPr>
        <sz val="12"/>
        <color theme="1"/>
        <rFont val="Arial"/>
        <family val="2"/>
      </rPr>
      <t>03</t>
    </r>
  </si>
  <si>
    <t xml:space="preserve">Código: </t>
  </si>
  <si>
    <r>
      <t xml:space="preserve">Fecha de aprobación:
</t>
    </r>
    <r>
      <rPr>
        <sz val="12"/>
        <color theme="1"/>
        <rFont val="Arial"/>
        <family val="2"/>
      </rPr>
      <t>Octubre 07 de 2025</t>
    </r>
  </si>
  <si>
    <t>Octubre a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</si>
</sst>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color theme="1"/>
      <name val="Calibri"/>
      <family val="2"/>
      <scheme val="minor"/>
    </font>
    <font>
      <b/>
      <sz val="12"/>
      <color theme="1"/>
      <name val="Arial"/>
      <family val="2"/>
    </font>
    <font>
      <b/>
      <sz val="11"/>
      <name val="Arial"/>
      <family val="2"/>
    </font>
    <font>
      <sz val="10"/>
      <color theme="1"/>
      <name val="Arial"/>
      <family val="2"/>
    </font>
    <font>
      <sz val="9"/>
      <color theme="1"/>
      <name val="Arial"/>
      <family val="2"/>
    </font>
    <font>
      <b/>
      <sz val="14"/>
      <color theme="1"/>
      <name val="Arial"/>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38">
    <border>
      <left/>
      <right/>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ck">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top style="thick">
        <color auto="1"/>
      </top>
      <bottom/>
      <diagonal/>
    </border>
    <border>
      <left style="thin">
        <color auto="1"/>
      </left>
      <right/>
      <top/>
      <bottom/>
      <diagonal/>
    </border>
    <border>
      <left style="thick">
        <color auto="1"/>
      </left>
      <right/>
      <top style="thick">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top style="thin">
        <color auto="1"/>
      </top>
      <bottom/>
      <diagonal/>
    </border>
    <border>
      <left/>
      <right/>
      <top/>
      <bottom style="thin">
        <color auto="1"/>
      </bottom>
      <diagonal/>
    </border>
  </borders>
  <cellStyleXfs count="2">
    <xf numFmtId="0" fontId="0" fillId="0" borderId="0"/>
    <xf numFmtId="9" fontId="5" fillId="0" borderId="0" applyFont="0" applyFill="0" applyBorder="0" applyAlignment="0" applyProtection="0"/>
  </cellStyleXfs>
  <cellXfs count="108">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vertical="center"/>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vertical="center"/>
      <protection locked="0"/>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1" applyNumberFormat="1" applyFont="1" applyFill="1" applyBorder="1" applyAlignment="1" applyProtection="1">
      <alignment horizontal="center" vertical="center"/>
    </xf>
    <xf numFmtId="0" fontId="4" fillId="4" borderId="4" xfId="1" applyNumberFormat="1" applyFont="1" applyFill="1" applyBorder="1" applyAlignment="1" applyProtection="1">
      <alignment horizontal="center" vertical="center"/>
    </xf>
    <xf numFmtId="0" fontId="8" fillId="0" borderId="19" xfId="0" applyFont="1" applyBorder="1" applyAlignment="1" applyProtection="1">
      <alignment vertical="center" wrapText="1"/>
      <protection locked="0"/>
    </xf>
    <xf numFmtId="0" fontId="8" fillId="0" borderId="33" xfId="0" applyFont="1" applyBorder="1" applyAlignment="1" applyProtection="1">
      <alignment horizontal="left" vertical="center" wrapText="1"/>
      <protection locked="0"/>
    </xf>
    <xf numFmtId="0" fontId="8" fillId="0" borderId="3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4" borderId="19" xfId="0" applyFont="1" applyFill="1" applyBorder="1" applyAlignment="1">
      <alignment horizontal="center" vertical="center"/>
    </xf>
    <xf numFmtId="0" fontId="4" fillId="4" borderId="9" xfId="0" applyFont="1" applyFill="1" applyBorder="1" applyAlignment="1">
      <alignment horizontal="center" vertical="center"/>
    </xf>
    <xf numFmtId="0" fontId="6" fillId="0" borderId="4" xfId="0" applyFont="1" applyBorder="1" applyAlignment="1">
      <alignment horizontal="left" vertical="center" wrapText="1"/>
    </xf>
    <xf numFmtId="0" fontId="3" fillId="0" borderId="4" xfId="0" applyFont="1" applyBorder="1" applyAlignment="1">
      <alignment horizontal="center"/>
    </xf>
    <xf numFmtId="0" fontId="10" fillId="0" borderId="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7" fillId="3" borderId="23" xfId="0" applyFont="1" applyFill="1" applyBorder="1" applyAlignment="1">
      <alignment horizontal="center" vertical="center"/>
    </xf>
    <xf numFmtId="0" fontId="7" fillId="3" borderId="1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3"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9" xfId="0" applyFont="1" applyFill="1" applyBorder="1" applyAlignment="1">
      <alignment horizontal="center" vertical="center" textRotation="90"/>
    </xf>
    <xf numFmtId="0" fontId="7" fillId="3" borderId="18" xfId="0" applyFont="1" applyFill="1" applyBorder="1" applyAlignment="1">
      <alignment horizontal="center" vertical="center" textRotation="90"/>
    </xf>
    <xf numFmtId="0" fontId="7" fillId="3" borderId="20" xfId="0" applyFont="1" applyFill="1" applyBorder="1" applyAlignment="1">
      <alignment horizontal="center" vertical="center" textRotation="90"/>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2" borderId="4" xfId="0" applyFont="1" applyFill="1" applyBorder="1" applyAlignment="1">
      <alignment horizontal="center" vertical="center" textRotation="90"/>
    </xf>
    <xf numFmtId="0" fontId="4" fillId="2" borderId="7" xfId="0" applyFont="1" applyFill="1" applyBorder="1" applyAlignment="1">
      <alignment horizontal="center" vertical="center" textRotation="90"/>
    </xf>
    <xf numFmtId="0" fontId="4" fillId="2" borderId="1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2"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8" fillId="0" borderId="2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wrapText="1"/>
    </xf>
  </cellXfs>
  <cellStyles count="2">
    <cellStyle name="Normal" xfId="0" builtinId="0"/>
    <cellStyle name="Porcentaje" xfId="1" builtinId="5"/>
  </cellStyles>
  <dxfs count="72">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theme="9"/>
        </patternFill>
      </fill>
    </dxf>
    <dxf>
      <font>
        <color rgb="FF9C6500"/>
      </font>
      <fill>
        <patternFill>
          <bgColor rgb="FFFFEB9C"/>
        </patternFill>
      </fill>
    </dxf>
    <dxf>
      <fill>
        <patternFill>
          <bgColor theme="4"/>
        </patternFill>
      </fill>
    </dxf>
    <dxf>
      <fill>
        <patternFill>
          <bgColor rgb="FFFF00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theme="4"/>
        </patternFill>
      </fill>
    </dxf>
    <dxf>
      <font>
        <color rgb="FF9C6500"/>
      </font>
      <fill>
        <patternFill>
          <bgColor rgb="FFFFEB9C"/>
        </patternFill>
      </fill>
    </dxf>
    <dxf>
      <fill>
        <patternFill>
          <bgColor theme="9"/>
        </patternFill>
      </fill>
    </dxf>
    <dxf>
      <fill>
        <patternFill>
          <bgColor rgb="FF92D050"/>
        </patternFill>
      </fill>
    </dxf>
    <dxf>
      <fill>
        <patternFill>
          <bgColor theme="9"/>
        </patternFill>
      </fill>
    </dxf>
    <dxf>
      <fill>
        <patternFill>
          <bgColor rgb="FFFF0000"/>
        </patternFill>
      </fill>
    </dxf>
    <dxf>
      <fill>
        <patternFill>
          <bgColor theme="9" tint="0.39994506668294322"/>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rgb="FFFF000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theme="4"/>
        </patternFill>
      </fill>
    </dxf>
    <dxf>
      <fill>
        <patternFill>
          <bgColor rgb="FF00B050"/>
        </patternFill>
      </fill>
    </dxf>
    <dxf>
      <font>
        <color rgb="FF9C6500"/>
      </font>
      <fill>
        <patternFill>
          <bgColor rgb="FFFFEB9C"/>
        </patternFill>
      </fill>
    </dxf>
    <dxf>
      <fill>
        <patternFill>
          <bgColor theme="9"/>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FF00"/>
        </patternFill>
      </fill>
    </dxf>
    <dxf>
      <fill>
        <patternFill>
          <bgColor rgb="FFFF6600"/>
        </patternFill>
      </fill>
    </dxf>
    <dxf>
      <fill>
        <patternFill>
          <bgColor rgb="FF00B050"/>
        </patternFill>
      </fill>
    </dxf>
    <dxf>
      <fill>
        <patternFill>
          <bgColor theme="4"/>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00B050"/>
        </patternFill>
      </fill>
    </dxf>
    <dxf>
      <fill>
        <patternFill>
          <bgColor rgb="FF92D050"/>
        </patternFill>
      </fill>
    </dxf>
    <dxf>
      <fill>
        <patternFill>
          <bgColor theme="9" tint="0.39994506668294322"/>
        </patternFill>
      </fill>
    </dxf>
    <dxf>
      <fill>
        <patternFill>
          <bgColor rgb="FFFF000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0000"/>
        </patternFill>
      </fill>
    </dxf>
    <dxf>
      <fill>
        <patternFill>
          <bgColor theme="9"/>
        </patternFill>
      </fill>
    </dxf>
  </dxfs>
  <tableStyles count="0" defaultTableStyle="TableStyleMedium2" defaultPivotStyle="PivotStyleLight16"/>
  <colors>
    <mruColors>
      <color rgb="FF99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423334</xdr:colOff>
      <xdr:row>0</xdr:row>
      <xdr:rowOff>59267</xdr:rowOff>
    </xdr:from>
    <xdr:to>
      <xdr:col>2</xdr:col>
      <xdr:colOff>668867</xdr:colOff>
      <xdr:row>1</xdr:row>
      <xdr:rowOff>120300</xdr:rowOff>
    </xdr:to>
    <xdr:pic>
      <xdr:nvPicPr>
        <xdr:cNvPr id="5" name="Imagen 4">
          <a:extLst>
            <a:ext uri="{FF2B5EF4-FFF2-40B4-BE49-F238E27FC236}">
              <a16:creationId xmlns:a16="http://schemas.microsoft.com/office/drawing/2014/main" id="{A14F3DB8-B685-4184-B523-F5237F50BD13}"/>
            </a:ext>
          </a:extLst>
        </xdr:cNvPr>
        <xdr:cNvPicPr>
          <a:picLocks noChangeAspect="1"/>
        </xdr:cNvPicPr>
      </xdr:nvPicPr>
      <xdr:blipFill>
        <a:blip xmlns:r="http://schemas.openxmlformats.org/officeDocument/2006/relationships" r:embed="rId1"/>
        <a:stretch>
          <a:fillRect/>
        </a:stretch>
      </xdr:blipFill>
      <xdr:spPr>
        <a:xfrm>
          <a:off x="668867" y="59267"/>
          <a:ext cx="1270000" cy="560566"/>
        </a:xfrm>
        <a:prstGeom prst="rect">
          <a:avLst/>
        </a:prstGeom>
      </xdr:spPr>
    </xdr:pic>
    <xdr:clientData/>
  </xdr:twoCellAnchor>
  <xdr:twoCellAnchor>
    <xdr:from>
      <xdr:col>1</xdr:col>
      <xdr:colOff>16934</xdr:colOff>
      <xdr:row>1</xdr:row>
      <xdr:rowOff>50800</xdr:rowOff>
    </xdr:from>
    <xdr:to>
      <xdr:col>2</xdr:col>
      <xdr:colOff>1225128</xdr:colOff>
      <xdr:row>2</xdr:row>
      <xdr:rowOff>441958</xdr:rowOff>
    </xdr:to>
    <xdr:sp macro="" textlink="">
      <xdr:nvSpPr>
        <xdr:cNvPr id="6" name="CuadroTexto 5">
          <a:extLst>
            <a:ext uri="{FF2B5EF4-FFF2-40B4-BE49-F238E27FC236}">
              <a16:creationId xmlns:a16="http://schemas.microsoft.com/office/drawing/2014/main" id="{32A10B3C-AD72-4A0B-A4F9-BDA047697BCE}"/>
            </a:ext>
          </a:extLst>
        </xdr:cNvPr>
        <xdr:cNvSpPr txBox="1"/>
      </xdr:nvSpPr>
      <xdr:spPr>
        <a:xfrm>
          <a:off x="262467" y="550333"/>
          <a:ext cx="2232661" cy="89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32</xdr:col>
      <xdr:colOff>67732</xdr:colOff>
      <xdr:row>0</xdr:row>
      <xdr:rowOff>203199</xdr:rowOff>
    </xdr:from>
    <xdr:to>
      <xdr:col>33</xdr:col>
      <xdr:colOff>778931</xdr:colOff>
      <xdr:row>2</xdr:row>
      <xdr:rowOff>134331</xdr:rowOff>
    </xdr:to>
    <xdr:pic>
      <xdr:nvPicPr>
        <xdr:cNvPr id="7" name="Imagen 6">
          <a:extLst>
            <a:ext uri="{FF2B5EF4-FFF2-40B4-BE49-F238E27FC236}">
              <a16:creationId xmlns:a16="http://schemas.microsoft.com/office/drawing/2014/main" id="{5AFADF39-6AEB-474E-A7B2-786AD5121770}"/>
            </a:ext>
          </a:extLst>
        </xdr:cNvPr>
        <xdr:cNvPicPr>
          <a:picLocks noChangeAspect="1"/>
        </xdr:cNvPicPr>
      </xdr:nvPicPr>
      <xdr:blipFill>
        <a:blip xmlns:r="http://schemas.openxmlformats.org/officeDocument/2006/relationships" r:embed="rId2"/>
        <a:stretch>
          <a:fillRect/>
        </a:stretch>
      </xdr:blipFill>
      <xdr:spPr>
        <a:xfrm>
          <a:off x="34857265" y="203199"/>
          <a:ext cx="1693333" cy="930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133350</xdr:rowOff>
    </xdr:from>
    <xdr:to>
      <xdr:col>9</xdr:col>
      <xdr:colOff>400050</xdr:colOff>
      <xdr:row>27</xdr:row>
      <xdr:rowOff>133350</xdr:rowOff>
    </xdr:to>
    <xdr:pic>
      <xdr:nvPicPr>
        <xdr:cNvPr id="2" name="Imagen 1">
          <a:extLst>
            <a:ext uri="{FF2B5EF4-FFF2-40B4-BE49-F238E27FC236}">
              <a16:creationId xmlns:a16="http://schemas.microsoft.com/office/drawing/2014/main" id="{E8A0C03D-E53B-4041-8431-E0DBD11D193A}"/>
            </a:ext>
          </a:extLst>
        </xdr:cNvPr>
        <xdr:cNvPicPr>
          <a:picLocks noChangeAspect="1"/>
        </xdr:cNvPicPr>
      </xdr:nvPicPr>
      <xdr:blipFill rotWithShape="1">
        <a:blip xmlns:r="http://schemas.openxmlformats.org/officeDocument/2006/relationships" r:embed="rId1"/>
        <a:srcRect l="23722" t="24222" r="23270" b="8062"/>
        <a:stretch/>
      </xdr:blipFill>
      <xdr:spPr>
        <a:xfrm>
          <a:off x="361950" y="323850"/>
          <a:ext cx="6896100" cy="4953000"/>
        </a:xfrm>
        <a:prstGeom prst="rect">
          <a:avLst/>
        </a:prstGeom>
      </xdr:spPr>
    </xdr:pic>
    <xdr:clientData/>
  </xdr:twoCellAnchor>
  <xdr:twoCellAnchor editAs="oneCell">
    <xdr:from>
      <xdr:col>10</xdr:col>
      <xdr:colOff>254000</xdr:colOff>
      <xdr:row>1</xdr:row>
      <xdr:rowOff>142874</xdr:rowOff>
    </xdr:from>
    <xdr:to>
      <xdr:col>19</xdr:col>
      <xdr:colOff>269875</xdr:colOff>
      <xdr:row>26</xdr:row>
      <xdr:rowOff>174625</xdr:rowOff>
    </xdr:to>
    <xdr:pic>
      <xdr:nvPicPr>
        <xdr:cNvPr id="3" name="Imagen 2">
          <a:extLst>
            <a:ext uri="{FF2B5EF4-FFF2-40B4-BE49-F238E27FC236}">
              <a16:creationId xmlns:a16="http://schemas.microsoft.com/office/drawing/2014/main" id="{1D1A2156-1DC8-4137-AC10-26BFF697EF15}"/>
            </a:ext>
          </a:extLst>
        </xdr:cNvPr>
        <xdr:cNvPicPr>
          <a:picLocks noChangeAspect="1"/>
        </xdr:cNvPicPr>
      </xdr:nvPicPr>
      <xdr:blipFill rotWithShape="1">
        <a:blip xmlns:r="http://schemas.openxmlformats.org/officeDocument/2006/relationships" r:embed="rId2"/>
        <a:srcRect l="23764" t="27401" r="23398" b="7053"/>
        <a:stretch/>
      </xdr:blipFill>
      <xdr:spPr>
        <a:xfrm>
          <a:off x="7874000" y="333374"/>
          <a:ext cx="6873875" cy="4794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6"/>
  <sheetViews>
    <sheetView tabSelected="1" zoomScale="90" zoomScaleNormal="90" workbookViewId="0">
      <selection activeCell="D4" sqref="D4"/>
    </sheetView>
  </sheetViews>
  <sheetFormatPr baseColWidth="10" defaultColWidth="11.44140625" defaultRowHeight="13.8" x14ac:dyDescent="0.25"/>
  <cols>
    <col min="1" max="1" width="3.5546875" style="1" customWidth="1"/>
    <col min="2" max="2" width="14.88671875" style="1" customWidth="1"/>
    <col min="3" max="3" width="21.5546875" style="1" customWidth="1"/>
    <col min="4" max="4" width="16.44140625" style="1" customWidth="1"/>
    <col min="5" max="5" width="25.109375" style="1" customWidth="1"/>
    <col min="6" max="6" width="34.109375" style="1" customWidth="1"/>
    <col min="7" max="7" width="17.44140625" style="1" customWidth="1"/>
    <col min="8" max="8" width="17.6640625" style="1" customWidth="1"/>
    <col min="9" max="9" width="5.6640625" style="1" customWidth="1"/>
    <col min="10" max="10" width="17.6640625" style="1" customWidth="1"/>
    <col min="11" max="11" width="5.6640625" style="1" customWidth="1"/>
    <col min="12" max="12" width="12.6640625" style="1" customWidth="1"/>
    <col min="13" max="13" width="9.6640625" style="1" customWidth="1"/>
    <col min="14" max="14" width="31.44140625" style="1" customWidth="1"/>
    <col min="15" max="15" width="14.33203125" style="1" bestFit="1" customWidth="1"/>
    <col min="16" max="17" width="20.33203125" style="1" customWidth="1"/>
    <col min="18" max="19" width="19.5546875" style="1" customWidth="1"/>
    <col min="20" max="20" width="22" style="1" customWidth="1"/>
    <col min="21" max="21" width="21.33203125" style="1" customWidth="1"/>
    <col min="22" max="23" width="19.44140625" style="1" customWidth="1"/>
    <col min="24" max="24" width="14" style="1" bestFit="1" customWidth="1"/>
    <col min="25" max="25" width="14" style="1" customWidth="1"/>
    <col min="26" max="26" width="5.6640625" style="1" customWidth="1"/>
    <col min="27" max="27" width="14" style="1" customWidth="1"/>
    <col min="28" max="28" width="5.6640625" style="1" customWidth="1"/>
    <col min="29" max="29" width="12.6640625" style="1" customWidth="1"/>
    <col min="30" max="30" width="13" style="1" customWidth="1"/>
    <col min="31" max="31" width="10" style="1" customWidth="1"/>
    <col min="32" max="32" width="8.33203125" style="1" customWidth="1"/>
    <col min="33" max="33" width="14.33203125" style="1" bestFit="1" customWidth="1"/>
    <col min="34" max="35" width="18.6640625" style="1" customWidth="1"/>
    <col min="36" max="36" width="13.44140625" style="1" bestFit="1" customWidth="1"/>
    <col min="37" max="37" width="12.109375" style="1" customWidth="1"/>
    <col min="38" max="16384" width="11.44140625" style="1"/>
  </cols>
  <sheetData>
    <row r="1" spans="1:37" ht="39" customHeight="1" x14ac:dyDescent="0.25">
      <c r="A1" s="34"/>
      <c r="B1" s="34"/>
      <c r="C1" s="34"/>
      <c r="D1" s="35" t="s">
        <v>76</v>
      </c>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6"/>
      <c r="AG1" s="36"/>
      <c r="AH1" s="37"/>
      <c r="AI1" s="33" t="s">
        <v>110</v>
      </c>
      <c r="AJ1" s="33"/>
      <c r="AK1" s="33"/>
    </row>
    <row r="2" spans="1:37" ht="39" customHeight="1" x14ac:dyDescent="0.25">
      <c r="A2" s="34"/>
      <c r="B2" s="34"/>
      <c r="C2" s="34"/>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8"/>
      <c r="AG2" s="38"/>
      <c r="AH2" s="39"/>
      <c r="AI2" s="33" t="s">
        <v>109</v>
      </c>
      <c r="AJ2" s="33"/>
      <c r="AK2" s="33"/>
    </row>
    <row r="3" spans="1:37" ht="39" customHeight="1" x14ac:dyDescent="0.25">
      <c r="A3" s="34"/>
      <c r="B3" s="34"/>
      <c r="C3" s="34"/>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40"/>
      <c r="AG3" s="40"/>
      <c r="AH3" s="41"/>
      <c r="AI3" s="33" t="s">
        <v>111</v>
      </c>
      <c r="AJ3" s="33"/>
      <c r="AK3" s="33"/>
    </row>
    <row r="4" spans="1:37" ht="16.5" customHeight="1" thickBot="1" x14ac:dyDescent="0.3">
      <c r="A4" s="2"/>
      <c r="B4" s="2"/>
      <c r="C4" s="2"/>
      <c r="D4" s="3"/>
      <c r="E4" s="4"/>
      <c r="F4" s="4"/>
      <c r="G4" s="4"/>
      <c r="H4" s="4"/>
      <c r="I4" s="4"/>
      <c r="J4" s="4"/>
      <c r="K4" s="4"/>
      <c r="L4" s="4"/>
      <c r="M4" s="4"/>
      <c r="N4" s="4"/>
      <c r="O4" s="4"/>
      <c r="P4" s="4"/>
      <c r="Q4" s="4"/>
      <c r="R4" s="4"/>
      <c r="S4" s="4"/>
      <c r="T4" s="4"/>
      <c r="U4" s="4"/>
      <c r="V4" s="4"/>
      <c r="W4" s="4"/>
      <c r="X4" s="4"/>
      <c r="Y4" s="4"/>
      <c r="Z4" s="4"/>
      <c r="AA4" s="4"/>
      <c r="AB4" s="4"/>
      <c r="AC4" s="4"/>
      <c r="AD4" s="4"/>
      <c r="AE4" s="3"/>
      <c r="AF4" s="3"/>
      <c r="AG4" s="3"/>
      <c r="AH4" s="3"/>
      <c r="AI4" s="107" t="s">
        <v>74</v>
      </c>
      <c r="AJ4" s="107"/>
      <c r="AK4" s="107"/>
    </row>
    <row r="5" spans="1:37" ht="17.25" customHeight="1" x14ac:dyDescent="0.25">
      <c r="A5" s="80" t="s">
        <v>24</v>
      </c>
      <c r="B5" s="81"/>
      <c r="C5" s="81"/>
      <c r="D5" s="81"/>
      <c r="E5" s="84" t="s">
        <v>77</v>
      </c>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5"/>
    </row>
    <row r="6" spans="1:37" ht="17.25" customHeight="1" thickBot="1" x14ac:dyDescent="0.3">
      <c r="A6" s="82" t="s">
        <v>25</v>
      </c>
      <c r="B6" s="83"/>
      <c r="C6" s="83"/>
      <c r="D6" s="83"/>
      <c r="E6" s="86" t="s">
        <v>78</v>
      </c>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7"/>
    </row>
    <row r="7" spans="1:37" ht="17.25" customHeight="1" thickBot="1" x14ac:dyDescent="0.3"/>
    <row r="8" spans="1:37" ht="14.4" thickTop="1" x14ac:dyDescent="0.25">
      <c r="A8" s="64" t="s">
        <v>2</v>
      </c>
      <c r="B8" s="65"/>
      <c r="C8" s="65"/>
      <c r="D8" s="65"/>
      <c r="E8" s="65"/>
      <c r="F8" s="65"/>
      <c r="G8" s="65"/>
      <c r="H8" s="65"/>
      <c r="I8" s="65"/>
      <c r="J8" s="65"/>
      <c r="K8" s="65"/>
      <c r="L8" s="65"/>
      <c r="M8" s="55" t="s">
        <v>35</v>
      </c>
      <c r="N8" s="56"/>
      <c r="O8" s="56"/>
      <c r="P8" s="56"/>
      <c r="Q8" s="56"/>
      <c r="R8" s="56"/>
      <c r="S8" s="56"/>
      <c r="T8" s="56"/>
      <c r="U8" s="56"/>
      <c r="V8" s="56"/>
      <c r="W8" s="56"/>
      <c r="X8" s="56"/>
      <c r="Y8" s="56"/>
      <c r="Z8" s="56"/>
      <c r="AA8" s="56"/>
      <c r="AB8" s="56"/>
      <c r="AC8" s="56"/>
      <c r="AD8" s="57"/>
      <c r="AE8" s="46" t="s">
        <v>61</v>
      </c>
      <c r="AF8" s="46"/>
      <c r="AG8" s="46"/>
      <c r="AH8" s="46"/>
      <c r="AI8" s="47"/>
      <c r="AJ8" s="47"/>
      <c r="AK8" s="48"/>
    </row>
    <row r="9" spans="1:37" ht="15.75" customHeight="1" x14ac:dyDescent="0.25">
      <c r="A9" s="68" t="s">
        <v>26</v>
      </c>
      <c r="B9" s="70" t="s">
        <v>4</v>
      </c>
      <c r="C9" s="72" t="s">
        <v>27</v>
      </c>
      <c r="D9" s="74" t="s">
        <v>28</v>
      </c>
      <c r="E9" s="70" t="s">
        <v>0</v>
      </c>
      <c r="F9" s="72" t="s">
        <v>29</v>
      </c>
      <c r="G9" s="74" t="s">
        <v>30</v>
      </c>
      <c r="H9" s="74" t="s">
        <v>31</v>
      </c>
      <c r="I9" s="77" t="s">
        <v>32</v>
      </c>
      <c r="J9" s="74" t="s">
        <v>33</v>
      </c>
      <c r="K9" s="77" t="s">
        <v>32</v>
      </c>
      <c r="L9" s="74" t="s">
        <v>34</v>
      </c>
      <c r="M9" s="90" t="s">
        <v>36</v>
      </c>
      <c r="N9" s="66" t="s">
        <v>37</v>
      </c>
      <c r="O9" s="58" t="s">
        <v>38</v>
      </c>
      <c r="P9" s="92" t="s">
        <v>39</v>
      </c>
      <c r="Q9" s="93"/>
      <c r="R9" s="93"/>
      <c r="S9" s="93"/>
      <c r="T9" s="93"/>
      <c r="U9" s="93"/>
      <c r="V9" s="93"/>
      <c r="W9" s="94"/>
      <c r="X9" s="58" t="s">
        <v>45</v>
      </c>
      <c r="Y9" s="58" t="s">
        <v>46</v>
      </c>
      <c r="Z9" s="61" t="s">
        <v>32</v>
      </c>
      <c r="AA9" s="58" t="s">
        <v>47</v>
      </c>
      <c r="AB9" s="61" t="s">
        <v>32</v>
      </c>
      <c r="AC9" s="58" t="s">
        <v>48</v>
      </c>
      <c r="AD9" s="58" t="s">
        <v>49</v>
      </c>
      <c r="AE9" s="53" t="s">
        <v>12</v>
      </c>
      <c r="AF9" s="53"/>
      <c r="AG9" s="53" t="s">
        <v>11</v>
      </c>
      <c r="AH9" s="51" t="s">
        <v>62</v>
      </c>
      <c r="AI9" s="51" t="s">
        <v>63</v>
      </c>
      <c r="AJ9" s="53" t="s">
        <v>64</v>
      </c>
      <c r="AK9" s="49" t="s">
        <v>65</v>
      </c>
    </row>
    <row r="10" spans="1:37" ht="51" customHeight="1" x14ac:dyDescent="0.25">
      <c r="A10" s="68"/>
      <c r="B10" s="70"/>
      <c r="C10" s="72"/>
      <c r="D10" s="88"/>
      <c r="E10" s="70"/>
      <c r="F10" s="72"/>
      <c r="G10" s="75"/>
      <c r="H10" s="75"/>
      <c r="I10" s="78"/>
      <c r="J10" s="75"/>
      <c r="K10" s="78"/>
      <c r="L10" s="88"/>
      <c r="M10" s="90"/>
      <c r="N10" s="66"/>
      <c r="O10" s="59"/>
      <c r="P10" s="58" t="s">
        <v>59</v>
      </c>
      <c r="Q10" s="58" t="s">
        <v>58</v>
      </c>
      <c r="R10" s="58" t="s">
        <v>41</v>
      </c>
      <c r="S10" s="58" t="s">
        <v>60</v>
      </c>
      <c r="T10" s="58" t="s">
        <v>42</v>
      </c>
      <c r="U10" s="58" t="s">
        <v>43</v>
      </c>
      <c r="V10" s="58" t="s">
        <v>30</v>
      </c>
      <c r="W10" s="58" t="s">
        <v>44</v>
      </c>
      <c r="X10" s="59"/>
      <c r="Y10" s="59"/>
      <c r="Z10" s="62"/>
      <c r="AA10" s="59"/>
      <c r="AB10" s="62"/>
      <c r="AC10" s="59"/>
      <c r="AD10" s="59"/>
      <c r="AE10" s="53"/>
      <c r="AF10" s="53"/>
      <c r="AG10" s="53"/>
      <c r="AH10" s="51"/>
      <c r="AI10" s="51"/>
      <c r="AJ10" s="53"/>
      <c r="AK10" s="49"/>
    </row>
    <row r="11" spans="1:37" ht="14.4" thickBot="1" x14ac:dyDescent="0.3">
      <c r="A11" s="69"/>
      <c r="B11" s="71"/>
      <c r="C11" s="73"/>
      <c r="D11" s="89"/>
      <c r="E11" s="71"/>
      <c r="F11" s="73"/>
      <c r="G11" s="76"/>
      <c r="H11" s="76"/>
      <c r="I11" s="79"/>
      <c r="J11" s="76"/>
      <c r="K11" s="79"/>
      <c r="L11" s="89"/>
      <c r="M11" s="91"/>
      <c r="N11" s="67"/>
      <c r="O11" s="60"/>
      <c r="P11" s="60"/>
      <c r="Q11" s="60"/>
      <c r="R11" s="60"/>
      <c r="S11" s="60"/>
      <c r="T11" s="60"/>
      <c r="U11" s="60"/>
      <c r="V11" s="60"/>
      <c r="W11" s="60"/>
      <c r="X11" s="60"/>
      <c r="Y11" s="60"/>
      <c r="Z11" s="63"/>
      <c r="AA11" s="60"/>
      <c r="AB11" s="63"/>
      <c r="AC11" s="60"/>
      <c r="AD11" s="60"/>
      <c r="AE11" s="54"/>
      <c r="AF11" s="54"/>
      <c r="AG11" s="54"/>
      <c r="AH11" s="52"/>
      <c r="AI11" s="52"/>
      <c r="AJ11" s="54"/>
      <c r="AK11" s="50"/>
    </row>
    <row r="12" spans="1:37" ht="200.25" customHeight="1" thickTop="1" x14ac:dyDescent="0.25">
      <c r="A12" s="42">
        <v>1</v>
      </c>
      <c r="B12" s="44" t="s">
        <v>82</v>
      </c>
      <c r="C12" s="44" t="s">
        <v>81</v>
      </c>
      <c r="D12" s="44" t="s">
        <v>80</v>
      </c>
      <c r="E12" s="44" t="s">
        <v>79</v>
      </c>
      <c r="F12" s="44" t="s">
        <v>66</v>
      </c>
      <c r="G12" s="44" t="s">
        <v>83</v>
      </c>
      <c r="H12" s="95" t="str">
        <f>IF(I12=20,"Muy Baja",IF(I12=40,"Baja",IF(I12=60,"Media",IF(I12=80,"Alta",IF(I12=100,"Muy Alta")))))</f>
        <v>Baja</v>
      </c>
      <c r="I12" s="99">
        <v>40</v>
      </c>
      <c r="J12" s="95" t="str">
        <f>IF(K12=20,"Leve",IF(K12=40,"Menor",IF(K12=60,"Moderado",IF(K12=80,"Mayor",IF(K12=100,"Catastrófico")))))</f>
        <v>Menor</v>
      </c>
      <c r="K12" s="99">
        <v>40</v>
      </c>
      <c r="L12" s="105"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Moderado</v>
      </c>
      <c r="M12" s="8">
        <v>1</v>
      </c>
      <c r="N12" s="16" t="s">
        <v>84</v>
      </c>
      <c r="O12" s="5" t="s">
        <v>3</v>
      </c>
      <c r="P12" s="5" t="s">
        <v>5</v>
      </c>
      <c r="Q12" s="12">
        <f>IF(P12="Preventivo",25,IF(P12="Detectivo",15,IF(P12="Correctivo",10," ")))</f>
        <v>25</v>
      </c>
      <c r="R12" s="5" t="s">
        <v>51</v>
      </c>
      <c r="S12" s="12">
        <f>IF(R12="Automático",25,IF(R12="Manual",15," "))</f>
        <v>15</v>
      </c>
      <c r="T12" s="12">
        <f>IFERROR(Q12+S12," ")</f>
        <v>40</v>
      </c>
      <c r="U12" s="5" t="s">
        <v>52</v>
      </c>
      <c r="V12" s="5" t="s">
        <v>54</v>
      </c>
      <c r="W12" s="5" t="s">
        <v>56</v>
      </c>
      <c r="X12" s="14">
        <f>IFERROR(I12-(I12*T12)/100," ")</f>
        <v>24</v>
      </c>
      <c r="Y12" s="95" t="str">
        <f>IF(Z12&lt;=20,"Muy Baja",IF(Z12&lt;=40,"Baja",IF(Z12&lt;=60,"Media",IF(Z12&lt;=80,"Alta",IF(Z12&lt;=100,"Muy Alta"," ")))))</f>
        <v>Muy Baja</v>
      </c>
      <c r="Z12" s="97">
        <f>X13</f>
        <v>12</v>
      </c>
      <c r="AA12" s="95" t="str">
        <f>J12</f>
        <v>Menor</v>
      </c>
      <c r="AB12" s="97">
        <f>K12</f>
        <v>40</v>
      </c>
      <c r="AC12" s="105"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Bajo</v>
      </c>
      <c r="AD12" s="95" t="str">
        <f>IF(AC12="Bajo","Aceptar el Riesgo",IF(AC12="Moderado","Reducir el Riesgo",IF(AC12="Alto","Reducir el Riesgo",IF(AC12="Extremo","Evitar el Riesgo"))))</f>
        <v>Aceptar el Riesgo</v>
      </c>
      <c r="AE12" s="101" t="s">
        <v>85</v>
      </c>
      <c r="AF12" s="102"/>
      <c r="AG12" s="44" t="s">
        <v>86</v>
      </c>
      <c r="AH12" s="44" t="s">
        <v>112</v>
      </c>
      <c r="AI12" s="44" t="s">
        <v>112</v>
      </c>
      <c r="AJ12" s="44"/>
      <c r="AK12" s="44"/>
    </row>
    <row r="13" spans="1:37" x14ac:dyDescent="0.25">
      <c r="A13" s="43"/>
      <c r="B13" s="45"/>
      <c r="C13" s="45"/>
      <c r="D13" s="45"/>
      <c r="E13" s="45"/>
      <c r="F13" s="45"/>
      <c r="G13" s="45"/>
      <c r="H13" s="96"/>
      <c r="I13" s="100"/>
      <c r="J13" s="96"/>
      <c r="K13" s="100"/>
      <c r="L13" s="106"/>
      <c r="M13" s="8">
        <v>2</v>
      </c>
      <c r="N13" s="9"/>
      <c r="O13" s="5" t="s">
        <v>3</v>
      </c>
      <c r="P13" s="5" t="s">
        <v>5</v>
      </c>
      <c r="Q13" s="12">
        <f t="shared" ref="Q13" si="0">IF(P13="Preventivo",25,IF(P13="Detectivo",15,IF(P13="Correctivo",10," ")))</f>
        <v>25</v>
      </c>
      <c r="R13" s="5" t="s">
        <v>50</v>
      </c>
      <c r="S13" s="12">
        <f t="shared" ref="S13" si="1">IF(R13="Automático",25,IF(R13="Manual",15," "))</f>
        <v>25</v>
      </c>
      <c r="T13" s="12">
        <f t="shared" ref="T13" si="2">IFERROR(Q13+S13," ")</f>
        <v>50</v>
      </c>
      <c r="U13" s="5" t="s">
        <v>52</v>
      </c>
      <c r="V13" s="5" t="s">
        <v>54</v>
      </c>
      <c r="W13" s="5" t="s">
        <v>56</v>
      </c>
      <c r="X13" s="14">
        <f>IFERROR(X12-(X12*T13)/100," ")</f>
        <v>12</v>
      </c>
      <c r="Y13" s="96"/>
      <c r="Z13" s="98"/>
      <c r="AA13" s="96"/>
      <c r="AB13" s="98"/>
      <c r="AC13" s="106"/>
      <c r="AD13" s="96"/>
      <c r="AE13" s="103"/>
      <c r="AF13" s="104"/>
      <c r="AG13" s="45"/>
      <c r="AH13" s="45"/>
      <c r="AI13" s="45"/>
      <c r="AJ13" s="45"/>
      <c r="AK13" s="45"/>
    </row>
    <row r="14" spans="1:37" ht="200.25" customHeight="1" x14ac:dyDescent="0.25">
      <c r="A14" s="23">
        <v>2</v>
      </c>
      <c r="B14" s="21" t="s">
        <v>88</v>
      </c>
      <c r="C14" s="21" t="s">
        <v>89</v>
      </c>
      <c r="D14" s="21" t="s">
        <v>90</v>
      </c>
      <c r="E14" s="21" t="s">
        <v>87</v>
      </c>
      <c r="F14" s="21" t="s">
        <v>66</v>
      </c>
      <c r="G14" s="21" t="s">
        <v>91</v>
      </c>
      <c r="H14" s="25" t="str">
        <f>IF(I14=20,"Muy Baja",IF(I14=40,"Baja",IF(I14=60,"Media",IF(I14=80,"Alta",IF(I14=100,"Muy Alta")))))</f>
        <v>Media</v>
      </c>
      <c r="I14" s="27">
        <v>60</v>
      </c>
      <c r="J14" s="25" t="str">
        <f>IF(K14=20,"Leve",IF(K14=40,"Menor",IF(K14=60,"Moderado",IF(K14=80,"Mayor",IF(K14=100,"Catastrófico")))))</f>
        <v>Mayor</v>
      </c>
      <c r="K14" s="27">
        <v>80</v>
      </c>
      <c r="L14" s="29"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Alto</v>
      </c>
      <c r="M14" s="8">
        <v>1</v>
      </c>
      <c r="N14" s="16" t="s">
        <v>92</v>
      </c>
      <c r="O14" s="5" t="s">
        <v>3</v>
      </c>
      <c r="P14" s="5" t="s">
        <v>5</v>
      </c>
      <c r="Q14" s="12">
        <f>IF(P14="Preventivo",25,IF(P14="Detectivo",15,IF(P14="Correctivo",10," ")))</f>
        <v>25</v>
      </c>
      <c r="R14" s="5" t="s">
        <v>50</v>
      </c>
      <c r="S14" s="12">
        <f>IF(R14="Automático",25,IF(R14="Manual",15," "))</f>
        <v>25</v>
      </c>
      <c r="T14" s="12">
        <f>IFERROR(Q14+S14," ")</f>
        <v>50</v>
      </c>
      <c r="U14" s="5" t="s">
        <v>52</v>
      </c>
      <c r="V14" s="5" t="s">
        <v>54</v>
      </c>
      <c r="W14" s="5" t="s">
        <v>56</v>
      </c>
      <c r="X14" s="14">
        <f>IFERROR(I14-(I14*T14)/100," ")</f>
        <v>30</v>
      </c>
      <c r="Y14" s="25" t="str">
        <f>IF(Z14&lt;=20,"Muy Baja",IF(Z14&lt;=40,"Baja",IF(Z14&lt;=60,"Media",IF(Z14&lt;=80,"Alta",IF(Z14&lt;=100,"Muy Alta"," ")))))</f>
        <v>Muy Baja</v>
      </c>
      <c r="Z14" s="31">
        <f>X15</f>
        <v>15</v>
      </c>
      <c r="AA14" s="25" t="str">
        <f>J14</f>
        <v>Mayor</v>
      </c>
      <c r="AB14" s="31">
        <f>K14</f>
        <v>80</v>
      </c>
      <c r="AC14" s="29"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Alto</v>
      </c>
      <c r="AD14" s="25" t="str">
        <f>IF(AC14="Bajo","Aceptar el Riesgo",IF(AC14="Moderado","Reducir el Riesgo",IF(AC14="Alto","Reducir el Riesgo",IF(AC14="Extremo","Evitar el Riesgo"))))</f>
        <v>Reducir el Riesgo</v>
      </c>
      <c r="AE14" s="17" t="s">
        <v>93</v>
      </c>
      <c r="AF14" s="18"/>
      <c r="AG14" s="21" t="s">
        <v>94</v>
      </c>
      <c r="AH14" s="21" t="s">
        <v>112</v>
      </c>
      <c r="AI14" s="21" t="s">
        <v>112</v>
      </c>
      <c r="AJ14" s="21"/>
      <c r="AK14" s="21"/>
    </row>
    <row r="15" spans="1:37" x14ac:dyDescent="0.25">
      <c r="A15" s="24"/>
      <c r="B15" s="22"/>
      <c r="C15" s="22"/>
      <c r="D15" s="22"/>
      <c r="E15" s="22"/>
      <c r="F15" s="22"/>
      <c r="G15" s="22"/>
      <c r="H15" s="26"/>
      <c r="I15" s="28"/>
      <c r="J15" s="26"/>
      <c r="K15" s="28"/>
      <c r="L15" s="30"/>
      <c r="M15" s="10">
        <v>2</v>
      </c>
      <c r="N15" s="11"/>
      <c r="O15" s="6" t="s">
        <v>3</v>
      </c>
      <c r="P15" s="6" t="s">
        <v>5</v>
      </c>
      <c r="Q15" s="13">
        <f t="shared" ref="Q15:Q16" si="3">IF(P15="Preventivo",25,IF(P15="Detectivo",15,IF(P15="Correctivo",10," ")))</f>
        <v>25</v>
      </c>
      <c r="R15" s="6" t="s">
        <v>50</v>
      </c>
      <c r="S15" s="13">
        <f t="shared" ref="S15:S16" si="4">IF(R15="Automático",25,IF(R15="Manual",15," "))</f>
        <v>25</v>
      </c>
      <c r="T15" s="13">
        <f t="shared" ref="T15:T16" si="5">IFERROR(Q15+S15," ")</f>
        <v>50</v>
      </c>
      <c r="U15" s="6" t="s">
        <v>52</v>
      </c>
      <c r="V15" s="6" t="s">
        <v>54</v>
      </c>
      <c r="W15" s="6" t="s">
        <v>56</v>
      </c>
      <c r="X15" s="15">
        <f>IFERROR(X14-(X14*T15)/100," ")</f>
        <v>15</v>
      </c>
      <c r="Y15" s="26"/>
      <c r="Z15" s="32"/>
      <c r="AA15" s="26"/>
      <c r="AB15" s="32"/>
      <c r="AC15" s="30"/>
      <c r="AD15" s="26"/>
      <c r="AE15" s="19"/>
      <c r="AF15" s="20"/>
      <c r="AG15" s="22"/>
      <c r="AH15" s="22"/>
      <c r="AI15" s="22"/>
      <c r="AJ15" s="22"/>
      <c r="AK15" s="22"/>
    </row>
    <row r="16" spans="1:37" ht="173.25" customHeight="1" x14ac:dyDescent="0.25">
      <c r="A16" s="23">
        <v>3</v>
      </c>
      <c r="B16" s="21" t="s">
        <v>98</v>
      </c>
      <c r="C16" s="21" t="s">
        <v>97</v>
      </c>
      <c r="D16" s="21" t="s">
        <v>96</v>
      </c>
      <c r="E16" s="21" t="s">
        <v>95</v>
      </c>
      <c r="F16" s="21" t="s">
        <v>66</v>
      </c>
      <c r="G16" s="21" t="s">
        <v>99</v>
      </c>
      <c r="H16" s="25" t="str">
        <f t="shared" ref="H16" si="6">IF(I16=20,"Muy Baja",IF(I16=40,"Baja",IF(I16=60,"Media",IF(I16=80,"Alta",IF(I16=100,"Muy Alta")))))</f>
        <v>Muy Baja</v>
      </c>
      <c r="I16" s="27">
        <v>20</v>
      </c>
      <c r="J16" s="25" t="str">
        <f t="shared" ref="J16" si="7">IF(K16=20,"Leve",IF(K16=40,"Menor",IF(K16=60,"Moderado",IF(K16=80,"Mayor",IF(K16=100,"Catastrófico")))))</f>
        <v>Moderado</v>
      </c>
      <c r="K16" s="27">
        <v>60</v>
      </c>
      <c r="L16" s="29" t="str">
        <f t="shared" ref="L16" si="8">IF(AND(I16=20,K16=20),"Bajo",IF(AND(I16=40,K16=20),"Bajo",IF(AND(I16=60,K16=20),"Moderado",IF(AND(I16=80,K16=20),"Moderado",IF(AND(I16=100,K16=20),"Alto",IF(AND(I16=20,K16=40),"Bajo",IF(AND(I16=40,K16=40),"Moderado",IF(AND(I16=60,K16=40),"Moderado",IF(AND(I16=80,K16=40),"Moderado",IF(AND(I16=100,K16=40),"Alto",IF(AND(I16=20,K16=60),"Moderado",IF(AND(I16=40,K16=60),"Moderado",IF(AND(I16=60,K16=60),"Moderado",IF(AND(I16=80,K16=60),"Alto",IF(AND(I16=100,K16=60),"Alto",IF(AND(I16=20,K16=80),"Alto",IF(AND(I16=40,K16=80),"Alto",IF(AND(I16=60,K16=80),"Alto",IF(AND(I16=80,K16=80),"Alto",IF(AND(I16=100,K16=80),"Alto",IF(AND(I16=20,K16=100),"Extremo",IF(AND(I16=40,K16=100),"Extremo",IF(AND(I16=60,K16=100),"Extremo",IF(AND(I16=80,K16=100),"Extremo",IF(AND(I16=100,K16=100),"Extremo")))))))))))))))))))))))))</f>
        <v>Moderado</v>
      </c>
      <c r="M16" s="8">
        <v>1</v>
      </c>
      <c r="N16" s="16" t="s">
        <v>100</v>
      </c>
      <c r="O16" s="5" t="s">
        <v>3</v>
      </c>
      <c r="P16" s="5" t="s">
        <v>5</v>
      </c>
      <c r="Q16" s="12">
        <f t="shared" si="3"/>
        <v>25</v>
      </c>
      <c r="R16" s="5" t="s">
        <v>50</v>
      </c>
      <c r="S16" s="12">
        <f t="shared" si="4"/>
        <v>25</v>
      </c>
      <c r="T16" s="12">
        <f t="shared" si="5"/>
        <v>50</v>
      </c>
      <c r="U16" s="5" t="s">
        <v>52</v>
      </c>
      <c r="V16" s="5" t="s">
        <v>54</v>
      </c>
      <c r="W16" s="5" t="s">
        <v>56</v>
      </c>
      <c r="X16" s="14">
        <f t="shared" ref="X16" si="9">IFERROR(I16-(I16*T16)/100," ")</f>
        <v>10</v>
      </c>
      <c r="Y16" s="25" t="str">
        <f t="shared" ref="Y16" si="10">IF(Z16&lt;=20,"Muy Baja",IF(Z16&lt;=40,"Baja",IF(Z16&lt;=60,"Media",IF(Z16&lt;=80,"Alta",IF(Z16&lt;=100,"Muy Alta"," ")))))</f>
        <v>Muy Baja</v>
      </c>
      <c r="Z16" s="31">
        <f t="shared" ref="Z16" si="11">X17</f>
        <v>5</v>
      </c>
      <c r="AA16" s="25" t="str">
        <f t="shared" ref="AA16" si="12">J16</f>
        <v>Moderado</v>
      </c>
      <c r="AB16" s="31">
        <f t="shared" ref="AB16" si="13">K16</f>
        <v>60</v>
      </c>
      <c r="AC16" s="29" t="str">
        <f t="shared" ref="AC16" si="14">IF(AND(Z16&lt;=20,AB16=20),"Bajo",IF(AND(Z16=40,AB16=20),"Bajo",IF(AND(Z16=60,AB16=20),"Moderado",IF(AND(Z16=80,AB16=20),"Moderado",IF(AND(Z16=100,AB16=20),"Alto",IF(AND(Z16&lt;=20,AB16=40),"Bajo",IF(AND(Z16=40,AB16=40),"Moderado",IF(AND(Z16=60,AB16=40),"Moderado",IF(AND(Z16=80,AB16=40),"Moderado",IF(AND(Z16=100,AB16=40),"Alto",IF(AND(Z16&lt;=20,AB16=60),"Moderado",IF(AND(Z16=40,AB16=60),"Moderado",IF(AND(Z16=60,AB16=60),"Moderado",IF(AND(Z16=80,AB16=60),"Alto",IF(AND(Z16=100,AB16=60),"Alto",IF(AND(Z16&lt;=20,AB16=80),"Alto",IF(AND(Z16=40,AB16=80),"Alto",IF(AND(Z16=60,AB16=80),"Alto",IF(AND(Z16=80,AB16=80),"Alto",IF(AND(Z16=100,AB16=80),"Alto",IF(AND(Z16&lt;=20,AB16=100),"Extremo",IF(AND(Z16=40,AB16=100),"Extremo",IF(AND(Z16=60,AB16=100),"Extremo",IF(AND(Z16=80,AB16=100),"Extremo",IF(AND(Z16=100,AB16=100),"Extremo")))))))))))))))))))))))))</f>
        <v>Moderado</v>
      </c>
      <c r="AD16" s="25" t="str">
        <f t="shared" ref="AD16" si="15">IF(AC16="Bajo","Aceptar el Riesgo",IF(AC16="Moderado","Reducir el Riesgo",IF(AC16="Alto","Reducir el Riesgo",IF(AC16="Extremo","Evitar el Riesgo"))))</f>
        <v>Reducir el Riesgo</v>
      </c>
      <c r="AE16" s="17" t="s">
        <v>101</v>
      </c>
      <c r="AF16" s="18"/>
      <c r="AG16" s="21" t="s">
        <v>86</v>
      </c>
      <c r="AH16" s="21" t="s">
        <v>112</v>
      </c>
      <c r="AI16" s="21" t="s">
        <v>112</v>
      </c>
      <c r="AJ16" s="21"/>
      <c r="AK16" s="21"/>
    </row>
    <row r="17" spans="1:37" x14ac:dyDescent="0.25">
      <c r="A17" s="24"/>
      <c r="B17" s="22"/>
      <c r="C17" s="22"/>
      <c r="D17" s="22"/>
      <c r="E17" s="22"/>
      <c r="F17" s="22"/>
      <c r="G17" s="22"/>
      <c r="H17" s="26"/>
      <c r="I17" s="28"/>
      <c r="J17" s="26"/>
      <c r="K17" s="28"/>
      <c r="L17" s="30"/>
      <c r="M17" s="10">
        <v>2</v>
      </c>
      <c r="N17" s="11"/>
      <c r="O17" s="6" t="s">
        <v>3</v>
      </c>
      <c r="P17" s="6" t="s">
        <v>5</v>
      </c>
      <c r="Q17" s="13">
        <f t="shared" ref="Q17:Q21" si="16">IF(P17="Preventivo",25,IF(P17="Detectivo",15,IF(P17="Correctivo",10," ")))</f>
        <v>25</v>
      </c>
      <c r="R17" s="6" t="s">
        <v>50</v>
      </c>
      <c r="S17" s="13">
        <f t="shared" ref="S17:S21" si="17">IF(R17="Automático",25,IF(R17="Manual",15," "))</f>
        <v>25</v>
      </c>
      <c r="T17" s="13">
        <f t="shared" ref="T17:T21" si="18">IFERROR(Q17+S17," ")</f>
        <v>50</v>
      </c>
      <c r="U17" s="6" t="s">
        <v>52</v>
      </c>
      <c r="V17" s="6" t="s">
        <v>54</v>
      </c>
      <c r="W17" s="6" t="s">
        <v>56</v>
      </c>
      <c r="X17" s="15">
        <f t="shared" ref="X17" si="19">IFERROR(X16-(X16*T17)/100," ")</f>
        <v>5</v>
      </c>
      <c r="Y17" s="26"/>
      <c r="Z17" s="32"/>
      <c r="AA17" s="26"/>
      <c r="AB17" s="32"/>
      <c r="AC17" s="30"/>
      <c r="AD17" s="26"/>
      <c r="AE17" s="19"/>
      <c r="AF17" s="20"/>
      <c r="AG17" s="22"/>
      <c r="AH17" s="22"/>
      <c r="AI17" s="22"/>
      <c r="AJ17" s="22"/>
      <c r="AK17" s="22"/>
    </row>
    <row r="18" spans="1:37" ht="173.25" customHeight="1" x14ac:dyDescent="0.25">
      <c r="A18" s="23">
        <v>4</v>
      </c>
      <c r="B18" s="21" t="s">
        <v>105</v>
      </c>
      <c r="C18" s="21" t="s">
        <v>104</v>
      </c>
      <c r="D18" s="21" t="s">
        <v>103</v>
      </c>
      <c r="E18" s="21" t="s">
        <v>102</v>
      </c>
      <c r="F18" s="21" t="s">
        <v>66</v>
      </c>
      <c r="G18" s="21" t="s">
        <v>106</v>
      </c>
      <c r="H18" s="25" t="str">
        <f t="shared" ref="H18" si="20">IF(I18=20,"Muy Baja",IF(I18=40,"Baja",IF(I18=60,"Media",IF(I18=80,"Alta",IF(I18=100,"Muy Alta")))))</f>
        <v>Muy Baja</v>
      </c>
      <c r="I18" s="27">
        <v>20</v>
      </c>
      <c r="J18" s="25" t="str">
        <f t="shared" ref="J18" si="21">IF(K18=20,"Leve",IF(K18=40,"Menor",IF(K18=60,"Moderado",IF(K18=80,"Mayor",IF(K18=100,"Catastrófico")))))</f>
        <v>Menor</v>
      </c>
      <c r="K18" s="27">
        <v>40</v>
      </c>
      <c r="L18" s="29" t="str">
        <f t="shared" ref="L18" si="22">IF(AND(I18=20,K18=20),"Bajo",IF(AND(I18=40,K18=20),"Bajo",IF(AND(I18=60,K18=20),"Moderado",IF(AND(I18=80,K18=20),"Moderado",IF(AND(I18=100,K18=20),"Alto",IF(AND(I18=20,K18=40),"Bajo",IF(AND(I18=40,K18=40),"Moderado",IF(AND(I18=60,K18=40),"Moderado",IF(AND(I18=80,K18=40),"Moderado",IF(AND(I18=100,K18=40),"Alto",IF(AND(I18=20,K18=60),"Moderado",IF(AND(I18=40,K18=60),"Moderado",IF(AND(I18=60,K18=60),"Moderado",IF(AND(I18=80,K18=60),"Alto",IF(AND(I18=100,K18=60),"Alto",IF(AND(I18=20,K18=80),"Alto",IF(AND(I18=40,K18=80),"Alto",IF(AND(I18=60,K18=80),"Alto",IF(AND(I18=80,K18=80),"Alto",IF(AND(I18=100,K18=80),"Alto",IF(AND(I18=20,K18=100),"Extremo",IF(AND(I18=40,K18=100),"Extremo",IF(AND(I18=60,K18=100),"Extremo",IF(AND(I18=80,K18=100),"Extremo",IF(AND(I18=100,K18=100),"Extremo")))))))))))))))))))))))))</f>
        <v>Bajo</v>
      </c>
      <c r="M18" s="8">
        <v>1</v>
      </c>
      <c r="N18" s="16" t="s">
        <v>107</v>
      </c>
      <c r="O18" s="5" t="s">
        <v>3</v>
      </c>
      <c r="P18" s="5" t="s">
        <v>5</v>
      </c>
      <c r="Q18" s="12">
        <f t="shared" si="16"/>
        <v>25</v>
      </c>
      <c r="R18" s="5" t="s">
        <v>50</v>
      </c>
      <c r="S18" s="12">
        <f t="shared" si="17"/>
        <v>25</v>
      </c>
      <c r="T18" s="12">
        <f t="shared" si="18"/>
        <v>50</v>
      </c>
      <c r="U18" s="5" t="s">
        <v>52</v>
      </c>
      <c r="V18" s="5" t="s">
        <v>54</v>
      </c>
      <c r="W18" s="5" t="s">
        <v>56</v>
      </c>
      <c r="X18" s="14">
        <f t="shared" ref="X18" si="23">IFERROR(I18-(I18*T18)/100," ")</f>
        <v>10</v>
      </c>
      <c r="Y18" s="25" t="str">
        <f t="shared" ref="Y18" si="24">IF(Z18&lt;=20,"Muy Baja",IF(Z18&lt;=40,"Baja",IF(Z18&lt;=60,"Media",IF(Z18&lt;=80,"Alta",IF(Z18&lt;=100,"Muy Alta"," ")))))</f>
        <v>Muy Baja</v>
      </c>
      <c r="Z18" s="31">
        <f t="shared" ref="Z18" si="25">X19</f>
        <v>5</v>
      </c>
      <c r="AA18" s="25" t="str">
        <f t="shared" ref="AA18" si="26">J18</f>
        <v>Menor</v>
      </c>
      <c r="AB18" s="31">
        <f t="shared" ref="AB18" si="27">K18</f>
        <v>40</v>
      </c>
      <c r="AC18" s="29" t="str">
        <f t="shared" ref="AC18" si="28">IF(AND(Z18&lt;=20,AB18=20),"Bajo",IF(AND(Z18=40,AB18=20),"Bajo",IF(AND(Z18=60,AB18=20),"Moderado",IF(AND(Z18=80,AB18=20),"Moderado",IF(AND(Z18=100,AB18=20),"Alto",IF(AND(Z18&lt;=20,AB18=40),"Bajo",IF(AND(Z18=40,AB18=40),"Moderado",IF(AND(Z18=60,AB18=40),"Moderado",IF(AND(Z18=80,AB18=40),"Moderado",IF(AND(Z18=100,AB18=40),"Alto",IF(AND(Z18&lt;=20,AB18=60),"Moderado",IF(AND(Z18=40,AB18=60),"Moderado",IF(AND(Z18=60,AB18=60),"Moderado",IF(AND(Z18=80,AB18=60),"Alto",IF(AND(Z18=100,AB18=60),"Alto",IF(AND(Z18&lt;=20,AB18=80),"Alto",IF(AND(Z18=40,AB18=80),"Alto",IF(AND(Z18=60,AB18=80),"Alto",IF(AND(Z18=80,AB18=80),"Alto",IF(AND(Z18=100,AB18=80),"Alto",IF(AND(Z18&lt;=20,AB18=100),"Extremo",IF(AND(Z18=40,AB18=100),"Extremo",IF(AND(Z18=60,AB18=100),"Extremo",IF(AND(Z18=80,AB18=100),"Extremo",IF(AND(Z18=100,AB18=100),"Extremo")))))))))))))))))))))))))</f>
        <v>Bajo</v>
      </c>
      <c r="AD18" s="25" t="str">
        <f t="shared" ref="AD18" si="29">IF(AC18="Bajo","Aceptar el Riesgo",IF(AC18="Moderado","Reducir el Riesgo",IF(AC18="Alto","Reducir el Riesgo",IF(AC18="Extremo","Evitar el Riesgo"))))</f>
        <v>Aceptar el Riesgo</v>
      </c>
      <c r="AE18" s="17" t="s">
        <v>108</v>
      </c>
      <c r="AF18" s="18"/>
      <c r="AG18" s="21" t="s">
        <v>86</v>
      </c>
      <c r="AH18" s="21" t="s">
        <v>112</v>
      </c>
      <c r="AI18" s="21" t="s">
        <v>112</v>
      </c>
      <c r="AJ18" s="21"/>
      <c r="AK18" s="21"/>
    </row>
    <row r="19" spans="1:37" x14ac:dyDescent="0.25">
      <c r="A19" s="24"/>
      <c r="B19" s="22"/>
      <c r="C19" s="22"/>
      <c r="D19" s="22"/>
      <c r="E19" s="22"/>
      <c r="F19" s="22"/>
      <c r="G19" s="22"/>
      <c r="H19" s="26"/>
      <c r="I19" s="28"/>
      <c r="J19" s="26"/>
      <c r="K19" s="28"/>
      <c r="L19" s="30"/>
      <c r="M19" s="10">
        <v>2</v>
      </c>
      <c r="N19" s="11"/>
      <c r="O19" s="6" t="s">
        <v>3</v>
      </c>
      <c r="P19" s="6" t="s">
        <v>5</v>
      </c>
      <c r="Q19" s="13">
        <f t="shared" si="16"/>
        <v>25</v>
      </c>
      <c r="R19" s="6" t="s">
        <v>50</v>
      </c>
      <c r="S19" s="13">
        <f t="shared" si="17"/>
        <v>25</v>
      </c>
      <c r="T19" s="13">
        <f t="shared" si="18"/>
        <v>50</v>
      </c>
      <c r="U19" s="6" t="s">
        <v>52</v>
      </c>
      <c r="V19" s="6" t="s">
        <v>54</v>
      </c>
      <c r="W19" s="6" t="s">
        <v>56</v>
      </c>
      <c r="X19" s="15">
        <f t="shared" ref="X19" si="30">IFERROR(X18-(X18*T19)/100," ")</f>
        <v>5</v>
      </c>
      <c r="Y19" s="26"/>
      <c r="Z19" s="32"/>
      <c r="AA19" s="26"/>
      <c r="AB19" s="32"/>
      <c r="AC19" s="30"/>
      <c r="AD19" s="26"/>
      <c r="AE19" s="19"/>
      <c r="AF19" s="20"/>
      <c r="AG19" s="22"/>
      <c r="AH19" s="22"/>
      <c r="AI19" s="22"/>
      <c r="AJ19" s="22"/>
      <c r="AK19" s="22"/>
    </row>
    <row r="20" spans="1:37" ht="62.25" hidden="1" customHeight="1" x14ac:dyDescent="0.25">
      <c r="A20" s="23">
        <v>5</v>
      </c>
      <c r="B20" s="21"/>
      <c r="C20" s="21"/>
      <c r="D20" s="21"/>
      <c r="E20" s="21"/>
      <c r="F20" s="21"/>
      <c r="G20" s="21"/>
      <c r="H20" s="25" t="str">
        <f t="shared" ref="H20" si="31">IF(I20=20,"Muy Baja",IF(I20=40,"Baja",IF(I20=60,"Media",IF(I20=80,"Alta",IF(I20=100,"Muy Alta")))))</f>
        <v>Baja</v>
      </c>
      <c r="I20" s="27">
        <v>40</v>
      </c>
      <c r="J20" s="25" t="str">
        <f t="shared" ref="J20" si="32">IF(K20=20,"Leve",IF(K20=40,"Menor",IF(K20=60,"Moderado",IF(K20=80,"Mayor",IF(K20=100,"Catastrófico")))))</f>
        <v>Mayor</v>
      </c>
      <c r="K20" s="27">
        <v>80</v>
      </c>
      <c r="L20" s="29" t="str">
        <f t="shared" ref="L20" si="33">IF(AND(I20=20,K20=20),"Bajo",IF(AND(I20=40,K20=20),"Bajo",IF(AND(I20=60,K20=20),"Moderado",IF(AND(I20=80,K20=20),"Moderado",IF(AND(I20=100,K20=20),"Alto",IF(AND(I20=20,K20=40),"Bajo",IF(AND(I20=40,K20=40),"Moderado",IF(AND(I20=60,K20=40),"Moderado",IF(AND(I20=80,K20=40),"Moderado",IF(AND(I20=100,K20=40),"Alto",IF(AND(I20=20,K20=60),"Moderado",IF(AND(I20=40,K20=60),"Moderado",IF(AND(I20=60,K20=60),"Moderado",IF(AND(I20=80,K20=60),"Alto",IF(AND(I20=100,K20=60),"Alto",IF(AND(I20=20,K20=80),"Alto",IF(AND(I20=40,K20=80),"Alto",IF(AND(I20=60,K20=80),"Alto",IF(AND(I20=80,K20=80),"Alto",IF(AND(I20=100,K20=80),"Alto",IF(AND(I20=20,K20=100),"Extremo",IF(AND(I20=40,K20=100),"Extremo",IF(AND(I20=60,K20=100),"Extremo",IF(AND(I20=80,K20=100),"Extremo",IF(AND(I20=100,K20=100),"Extremo")))))))))))))))))))))))))</f>
        <v>Alto</v>
      </c>
      <c r="M20" s="8">
        <v>1</v>
      </c>
      <c r="N20" s="16"/>
      <c r="O20" s="5" t="s">
        <v>3</v>
      </c>
      <c r="P20" s="5" t="s">
        <v>5</v>
      </c>
      <c r="Q20" s="12">
        <f t="shared" si="16"/>
        <v>25</v>
      </c>
      <c r="R20" s="5" t="s">
        <v>50</v>
      </c>
      <c r="S20" s="12">
        <f t="shared" si="17"/>
        <v>25</v>
      </c>
      <c r="T20" s="12">
        <f t="shared" si="18"/>
        <v>50</v>
      </c>
      <c r="U20" s="5" t="s">
        <v>52</v>
      </c>
      <c r="V20" s="5" t="s">
        <v>54</v>
      </c>
      <c r="W20" s="5" t="s">
        <v>56</v>
      </c>
      <c r="X20" s="14">
        <f t="shared" ref="X20" si="34">IFERROR(I20-(I20*T20)/100," ")</f>
        <v>20</v>
      </c>
      <c r="Y20" s="25" t="str">
        <f t="shared" ref="Y20" si="35">IF(Z20&lt;=20,"Muy Baja",IF(Z20&lt;=40,"Baja",IF(Z20&lt;=60,"Media",IF(Z20&lt;=80,"Alta",IF(Z20&lt;=100,"Muy Alta"," ")))))</f>
        <v>Muy Baja</v>
      </c>
      <c r="Z20" s="31">
        <f t="shared" ref="Z20" si="36">X21</f>
        <v>10</v>
      </c>
      <c r="AA20" s="25" t="str">
        <f t="shared" ref="AA20" si="37">J20</f>
        <v>Mayor</v>
      </c>
      <c r="AB20" s="31">
        <f t="shared" ref="AB20" si="38">K20</f>
        <v>80</v>
      </c>
      <c r="AC20" s="29" t="str">
        <f t="shared" ref="AC20" si="39">IF(AND(Z20&lt;=20,AB20=20),"Bajo",IF(AND(Z20=40,AB20=20),"Bajo",IF(AND(Z20=60,AB20=20),"Moderado",IF(AND(Z20=80,AB20=20),"Moderado",IF(AND(Z20=100,AB20=20),"Alto",IF(AND(Z20&lt;=20,AB20=40),"Bajo",IF(AND(Z20=40,AB20=40),"Moderado",IF(AND(Z20=60,AB20=40),"Moderado",IF(AND(Z20=80,AB20=40),"Moderado",IF(AND(Z20=100,AB20=40),"Alto",IF(AND(Z20&lt;=20,AB20=60),"Moderado",IF(AND(Z20=40,AB20=60),"Moderado",IF(AND(Z20=60,AB20=60),"Moderado",IF(AND(Z20=80,AB20=60),"Alto",IF(AND(Z20=100,AB20=60),"Alto",IF(AND(Z20&lt;=20,AB20=80),"Alto",IF(AND(Z20=40,AB20=80),"Alto",IF(AND(Z20=60,AB20=80),"Alto",IF(AND(Z20=80,AB20=80),"Alto",IF(AND(Z20=100,AB20=80),"Alto",IF(AND(Z20&lt;=20,AB20=100),"Extremo",IF(AND(Z20=40,AB20=100),"Extremo",IF(AND(Z20=60,AB20=100),"Extremo",IF(AND(Z20=80,AB20=100),"Extremo",IF(AND(Z20=100,AB20=100),"Extremo")))))))))))))))))))))))))</f>
        <v>Alto</v>
      </c>
      <c r="AD20" s="25" t="str">
        <f t="shared" ref="AD20" si="40">IF(AC20="Bajo","Aceptar el Riesgo",IF(AC20="Moderado","Reducir el Riesgo",IF(AC20="Alto","Reducir el Riesgo",IF(AC20="Extremo","Evitar el Riesgo"))))</f>
        <v>Reducir el Riesgo</v>
      </c>
      <c r="AE20" s="17"/>
      <c r="AF20" s="18"/>
      <c r="AG20" s="21"/>
      <c r="AH20" s="21" t="s">
        <v>73</v>
      </c>
      <c r="AI20" s="21" t="s">
        <v>75</v>
      </c>
      <c r="AJ20" s="21"/>
      <c r="AK20" s="21"/>
    </row>
    <row r="21" spans="1:37" hidden="1" x14ac:dyDescent="0.25">
      <c r="A21" s="24"/>
      <c r="B21" s="22"/>
      <c r="C21" s="22"/>
      <c r="D21" s="22"/>
      <c r="E21" s="22"/>
      <c r="F21" s="22"/>
      <c r="G21" s="22"/>
      <c r="H21" s="26"/>
      <c r="I21" s="28"/>
      <c r="J21" s="26"/>
      <c r="K21" s="28"/>
      <c r="L21" s="30"/>
      <c r="M21" s="10">
        <v>2</v>
      </c>
      <c r="N21" s="11"/>
      <c r="O21" s="6" t="s">
        <v>3</v>
      </c>
      <c r="P21" s="6" t="s">
        <v>5</v>
      </c>
      <c r="Q21" s="13">
        <f t="shared" si="16"/>
        <v>25</v>
      </c>
      <c r="R21" s="6" t="s">
        <v>50</v>
      </c>
      <c r="S21" s="13">
        <f t="shared" si="17"/>
        <v>25</v>
      </c>
      <c r="T21" s="13">
        <f t="shared" si="18"/>
        <v>50</v>
      </c>
      <c r="U21" s="6" t="s">
        <v>52</v>
      </c>
      <c r="V21" s="6" t="s">
        <v>54</v>
      </c>
      <c r="W21" s="6" t="s">
        <v>56</v>
      </c>
      <c r="X21" s="15">
        <f t="shared" ref="X21" si="41">IFERROR(X20-(X20*T21)/100," ")</f>
        <v>10</v>
      </c>
      <c r="Y21" s="26"/>
      <c r="Z21" s="32"/>
      <c r="AA21" s="26"/>
      <c r="AB21" s="32"/>
      <c r="AC21" s="30"/>
      <c r="AD21" s="26"/>
      <c r="AE21" s="19"/>
      <c r="AF21" s="20"/>
      <c r="AG21" s="22"/>
      <c r="AH21" s="22"/>
      <c r="AI21" s="22"/>
      <c r="AJ21" s="22"/>
      <c r="AK21" s="22"/>
    </row>
    <row r="22" spans="1:37" ht="67.5" hidden="1" customHeight="1" x14ac:dyDescent="0.25">
      <c r="A22" s="23">
        <v>6</v>
      </c>
      <c r="B22" s="21"/>
      <c r="C22" s="21"/>
      <c r="D22" s="21"/>
      <c r="E22" s="21"/>
      <c r="F22" s="21"/>
      <c r="G22" s="21"/>
      <c r="H22" s="25" t="str">
        <f t="shared" ref="H22" si="42">IF(I22=20,"Muy Baja",IF(I22=40,"Baja",IF(I22=60,"Media",IF(I22=80,"Alta",IF(I22=100,"Muy Alta")))))</f>
        <v>Baja</v>
      </c>
      <c r="I22" s="27">
        <v>40</v>
      </c>
      <c r="J22" s="25" t="str">
        <f t="shared" ref="J22" si="43">IF(K22=20,"Leve",IF(K22=40,"Menor",IF(K22=60,"Moderado",IF(K22=80,"Mayor",IF(K22=100,"Catastrófico")))))</f>
        <v>Mayor</v>
      </c>
      <c r="K22" s="27">
        <v>80</v>
      </c>
      <c r="L22" s="29" t="str">
        <f t="shared" ref="L22" si="44">IF(AND(I22=20,K22=20),"Bajo",IF(AND(I22=40,K22=20),"Bajo",IF(AND(I22=60,K22=20),"Moderado",IF(AND(I22=80,K22=20),"Moderado",IF(AND(I22=100,K22=20),"Alto",IF(AND(I22=20,K22=40),"Bajo",IF(AND(I22=40,K22=40),"Moderado",IF(AND(I22=60,K22=40),"Moderado",IF(AND(I22=80,K22=40),"Moderado",IF(AND(I22=100,K22=40),"Alto",IF(AND(I22=20,K22=60),"Moderado",IF(AND(I22=40,K22=60),"Moderado",IF(AND(I22=60,K22=60),"Moderado",IF(AND(I22=80,K22=60),"Alto",IF(AND(I22=100,K22=60),"Alto",IF(AND(I22=20,K22=80),"Alto",IF(AND(I22=40,K22=80),"Alto",IF(AND(I22=60,K22=80),"Alto",IF(AND(I22=80,K22=80),"Alto",IF(AND(I22=100,K22=80),"Alto",IF(AND(I22=20,K22=100),"Extremo",IF(AND(I22=40,K22=100),"Extremo",IF(AND(I22=60,K22=100),"Extremo",IF(AND(I22=80,K22=100),"Extremo",IF(AND(I22=100,K22=100),"Extremo")))))))))))))))))))))))))</f>
        <v>Alto</v>
      </c>
      <c r="M22" s="8">
        <v>1</v>
      </c>
      <c r="N22" s="16"/>
      <c r="O22" s="5" t="s">
        <v>3</v>
      </c>
      <c r="P22" s="5" t="s">
        <v>5</v>
      </c>
      <c r="Q22" s="12">
        <f t="shared" ref="Q22:Q27" si="45">IF(P22="Preventivo",25,IF(P22="Detectivo",15,IF(P22="Correctivo",10," ")))</f>
        <v>25</v>
      </c>
      <c r="R22" s="5" t="s">
        <v>50</v>
      </c>
      <c r="S22" s="12">
        <f t="shared" ref="S22:S27" si="46">IF(R22="Automático",25,IF(R22="Manual",15," "))</f>
        <v>25</v>
      </c>
      <c r="T22" s="12">
        <f t="shared" ref="T22:T27" si="47">IFERROR(Q22+S22," ")</f>
        <v>50</v>
      </c>
      <c r="U22" s="5" t="s">
        <v>52</v>
      </c>
      <c r="V22" s="5" t="s">
        <v>54</v>
      </c>
      <c r="W22" s="5" t="s">
        <v>56</v>
      </c>
      <c r="X22" s="14">
        <f t="shared" ref="X22" si="48">IFERROR(I22-(I22*T22)/100," ")</f>
        <v>20</v>
      </c>
      <c r="Y22" s="25" t="str">
        <f t="shared" ref="Y22" si="49">IF(Z22&lt;=20,"Muy Baja",IF(Z22&lt;=40,"Baja",IF(Z22&lt;=60,"Media",IF(Z22&lt;=80,"Alta",IF(Z22&lt;=100,"Muy Alta"," ")))))</f>
        <v>Muy Baja</v>
      </c>
      <c r="Z22" s="31">
        <f t="shared" ref="Z22" si="50">X23</f>
        <v>10</v>
      </c>
      <c r="AA22" s="25" t="str">
        <f t="shared" ref="AA22" si="51">J22</f>
        <v>Mayor</v>
      </c>
      <c r="AB22" s="31">
        <f t="shared" ref="AB22" si="52">K22</f>
        <v>80</v>
      </c>
      <c r="AC22" s="29" t="str">
        <f t="shared" ref="AC22" si="53">IF(AND(Z22&lt;=20,AB22=20),"Bajo",IF(AND(Z22=40,AB22=20),"Bajo",IF(AND(Z22=60,AB22=20),"Moderado",IF(AND(Z22=80,AB22=20),"Moderado",IF(AND(Z22=100,AB22=20),"Alto",IF(AND(Z22&lt;=20,AB22=40),"Bajo",IF(AND(Z22=40,AB22=40),"Moderado",IF(AND(Z22=60,AB22=40),"Moderado",IF(AND(Z22=80,AB22=40),"Moderado",IF(AND(Z22=100,AB22=40),"Alto",IF(AND(Z22&lt;=20,AB22=60),"Moderado",IF(AND(Z22=40,AB22=60),"Moderado",IF(AND(Z22=60,AB22=60),"Moderado",IF(AND(Z22=80,AB22=60),"Alto",IF(AND(Z22=100,AB22=60),"Alto",IF(AND(Z22&lt;=20,AB22=80),"Alto",IF(AND(Z22=40,AB22=80),"Alto",IF(AND(Z22=60,AB22=80),"Alto",IF(AND(Z22=80,AB22=80),"Alto",IF(AND(Z22=100,AB22=80),"Alto",IF(AND(Z22&lt;=20,AB22=100),"Extremo",IF(AND(Z22=40,AB22=100),"Extremo",IF(AND(Z22=60,AB22=100),"Extremo",IF(AND(Z22=80,AB22=100),"Extremo",IF(AND(Z22=100,AB22=100),"Extremo")))))))))))))))))))))))))</f>
        <v>Alto</v>
      </c>
      <c r="AD22" s="25" t="str">
        <f t="shared" ref="AD22" si="54">IF(AC22="Bajo","Aceptar el Riesgo",IF(AC22="Moderado","Reducir el Riesgo",IF(AC22="Alto","Reducir el Riesgo",IF(AC22="Extremo","Evitar el Riesgo"))))</f>
        <v>Reducir el Riesgo</v>
      </c>
      <c r="AE22" s="17"/>
      <c r="AF22" s="18"/>
      <c r="AG22" s="21"/>
      <c r="AH22" s="21" t="s">
        <v>73</v>
      </c>
      <c r="AI22" s="21" t="s">
        <v>75</v>
      </c>
      <c r="AJ22" s="21"/>
      <c r="AK22" s="21"/>
    </row>
    <row r="23" spans="1:37" hidden="1" x14ac:dyDescent="0.25">
      <c r="A23" s="24"/>
      <c r="B23" s="22"/>
      <c r="C23" s="22"/>
      <c r="D23" s="22"/>
      <c r="E23" s="22"/>
      <c r="F23" s="22"/>
      <c r="G23" s="22"/>
      <c r="H23" s="26"/>
      <c r="I23" s="28"/>
      <c r="J23" s="26"/>
      <c r="K23" s="28"/>
      <c r="L23" s="30"/>
      <c r="M23" s="10">
        <v>2</v>
      </c>
      <c r="N23" s="11"/>
      <c r="O23" s="6" t="s">
        <v>3</v>
      </c>
      <c r="P23" s="6" t="s">
        <v>5</v>
      </c>
      <c r="Q23" s="13">
        <f t="shared" si="45"/>
        <v>25</v>
      </c>
      <c r="R23" s="6" t="s">
        <v>50</v>
      </c>
      <c r="S23" s="13">
        <f t="shared" si="46"/>
        <v>25</v>
      </c>
      <c r="T23" s="13">
        <f t="shared" si="47"/>
        <v>50</v>
      </c>
      <c r="U23" s="6" t="s">
        <v>52</v>
      </c>
      <c r="V23" s="6" t="s">
        <v>54</v>
      </c>
      <c r="W23" s="6" t="s">
        <v>56</v>
      </c>
      <c r="X23" s="15">
        <f t="shared" ref="X23" si="55">IFERROR(X22-(X22*T23)/100," ")</f>
        <v>10</v>
      </c>
      <c r="Y23" s="26"/>
      <c r="Z23" s="32"/>
      <c r="AA23" s="26"/>
      <c r="AB23" s="32"/>
      <c r="AC23" s="30"/>
      <c r="AD23" s="26"/>
      <c r="AE23" s="19"/>
      <c r="AF23" s="20"/>
      <c r="AG23" s="22"/>
      <c r="AH23" s="22"/>
      <c r="AI23" s="22"/>
      <c r="AJ23" s="22"/>
      <c r="AK23" s="22"/>
    </row>
    <row r="24" spans="1:37" ht="102" hidden="1" customHeight="1" x14ac:dyDescent="0.25">
      <c r="A24" s="23">
        <v>7</v>
      </c>
      <c r="B24" s="21"/>
      <c r="C24" s="21"/>
      <c r="D24" s="21"/>
      <c r="E24" s="21"/>
      <c r="F24" s="21"/>
      <c r="G24" s="21"/>
      <c r="H24" s="25" t="str">
        <f t="shared" ref="H24" si="56">IF(I24=20,"Muy Baja",IF(I24=40,"Baja",IF(I24=60,"Media",IF(I24=80,"Alta",IF(I24=100,"Muy Alta")))))</f>
        <v>Baja</v>
      </c>
      <c r="I24" s="27">
        <v>40</v>
      </c>
      <c r="J24" s="25" t="str">
        <f t="shared" ref="J24" si="57">IF(K24=20,"Leve",IF(K24=40,"Menor",IF(K24=60,"Moderado",IF(K24=80,"Mayor",IF(K24=100,"Catastrófico")))))</f>
        <v>Mayor</v>
      </c>
      <c r="K24" s="27">
        <v>80</v>
      </c>
      <c r="L24" s="29" t="str">
        <f t="shared" ref="L24" si="58">IF(AND(I24=20,K24=20),"Bajo",IF(AND(I24=40,K24=20),"Bajo",IF(AND(I24=60,K24=20),"Moderado",IF(AND(I24=80,K24=20),"Moderado",IF(AND(I24=100,K24=20),"Alto",IF(AND(I24=20,K24=40),"Bajo",IF(AND(I24=40,K24=40),"Moderado",IF(AND(I24=60,K24=40),"Moderado",IF(AND(I24=80,K24=40),"Moderado",IF(AND(I24=100,K24=40),"Alto",IF(AND(I24=20,K24=60),"Moderado",IF(AND(I24=40,K24=60),"Moderado",IF(AND(I24=60,K24=60),"Moderado",IF(AND(I24=80,K24=60),"Alto",IF(AND(I24=100,K24=60),"Alto",IF(AND(I24=20,K24=80),"Alto",IF(AND(I24=40,K24=80),"Alto",IF(AND(I24=60,K24=80),"Alto",IF(AND(I24=80,K24=80),"Alto",IF(AND(I24=100,K24=80),"Alto",IF(AND(I24=20,K24=100),"Extremo",IF(AND(I24=40,K24=100),"Extremo",IF(AND(I24=60,K24=100),"Extremo",IF(AND(I24=80,K24=100),"Extremo",IF(AND(I24=100,K24=100),"Extremo")))))))))))))))))))))))))</f>
        <v>Alto</v>
      </c>
      <c r="M24" s="8">
        <v>1</v>
      </c>
      <c r="N24" s="16"/>
      <c r="O24" s="5" t="s">
        <v>3</v>
      </c>
      <c r="P24" s="5" t="s">
        <v>5</v>
      </c>
      <c r="Q24" s="12">
        <f t="shared" si="45"/>
        <v>25</v>
      </c>
      <c r="R24" s="5" t="s">
        <v>50</v>
      </c>
      <c r="S24" s="12">
        <f t="shared" si="46"/>
        <v>25</v>
      </c>
      <c r="T24" s="12">
        <f t="shared" si="47"/>
        <v>50</v>
      </c>
      <c r="U24" s="5" t="s">
        <v>52</v>
      </c>
      <c r="V24" s="5" t="s">
        <v>54</v>
      </c>
      <c r="W24" s="5" t="s">
        <v>56</v>
      </c>
      <c r="X24" s="14">
        <f t="shared" ref="X24" si="59">IFERROR(I24-(I24*T24)/100," ")</f>
        <v>20</v>
      </c>
      <c r="Y24" s="25" t="str">
        <f t="shared" ref="Y24" si="60">IF(Z24&lt;=20,"Muy Baja",IF(Z24&lt;=40,"Baja",IF(Z24&lt;=60,"Media",IF(Z24&lt;=80,"Alta",IF(Z24&lt;=100,"Muy Alta"," ")))))</f>
        <v>Muy Baja</v>
      </c>
      <c r="Z24" s="31">
        <f t="shared" ref="Z24" si="61">X25</f>
        <v>10</v>
      </c>
      <c r="AA24" s="25" t="str">
        <f t="shared" ref="AA24" si="62">J24</f>
        <v>Mayor</v>
      </c>
      <c r="AB24" s="31">
        <f t="shared" ref="AB24" si="63">K24</f>
        <v>80</v>
      </c>
      <c r="AC24" s="29" t="str">
        <f t="shared" ref="AC24" si="64">IF(AND(Z24&lt;=20,AB24=20),"Bajo",IF(AND(Z24=40,AB24=20),"Bajo",IF(AND(Z24=60,AB24=20),"Moderado",IF(AND(Z24=80,AB24=20),"Moderado",IF(AND(Z24=100,AB24=20),"Alto",IF(AND(Z24&lt;=20,AB24=40),"Bajo",IF(AND(Z24=40,AB24=40),"Moderado",IF(AND(Z24=60,AB24=40),"Moderado",IF(AND(Z24=80,AB24=40),"Moderado",IF(AND(Z24=100,AB24=40),"Alto",IF(AND(Z24&lt;=20,AB24=60),"Moderado",IF(AND(Z24=40,AB24=60),"Moderado",IF(AND(Z24=60,AB24=60),"Moderado",IF(AND(Z24=80,AB24=60),"Alto",IF(AND(Z24=100,AB24=60),"Alto",IF(AND(Z24&lt;=20,AB24=80),"Alto",IF(AND(Z24=40,AB24=80),"Alto",IF(AND(Z24=60,AB24=80),"Alto",IF(AND(Z24=80,AB24=80),"Alto",IF(AND(Z24=100,AB24=80),"Alto",IF(AND(Z24&lt;=20,AB24=100),"Extremo",IF(AND(Z24=40,AB24=100),"Extremo",IF(AND(Z24=60,AB24=100),"Extremo",IF(AND(Z24=80,AB24=100),"Extremo",IF(AND(Z24=100,AB24=100),"Extremo")))))))))))))))))))))))))</f>
        <v>Alto</v>
      </c>
      <c r="AD24" s="25" t="str">
        <f t="shared" ref="AD24" si="65">IF(AC24="Bajo","Aceptar el Riesgo",IF(AC24="Moderado","Reducir el Riesgo",IF(AC24="Alto","Reducir el Riesgo",IF(AC24="Extremo","Evitar el Riesgo"))))</f>
        <v>Reducir el Riesgo</v>
      </c>
      <c r="AE24" s="17"/>
      <c r="AF24" s="18"/>
      <c r="AG24" s="21"/>
      <c r="AH24" s="21" t="s">
        <v>73</v>
      </c>
      <c r="AI24" s="21" t="s">
        <v>75</v>
      </c>
      <c r="AJ24" s="21"/>
      <c r="AK24" s="21"/>
    </row>
    <row r="25" spans="1:37" hidden="1" x14ac:dyDescent="0.25">
      <c r="A25" s="24"/>
      <c r="B25" s="22"/>
      <c r="C25" s="22"/>
      <c r="D25" s="22"/>
      <c r="E25" s="22"/>
      <c r="F25" s="22"/>
      <c r="G25" s="22"/>
      <c r="H25" s="26"/>
      <c r="I25" s="28"/>
      <c r="J25" s="26"/>
      <c r="K25" s="28"/>
      <c r="L25" s="30"/>
      <c r="M25" s="10">
        <v>2</v>
      </c>
      <c r="N25" s="11"/>
      <c r="O25" s="6" t="s">
        <v>3</v>
      </c>
      <c r="P25" s="6" t="s">
        <v>5</v>
      </c>
      <c r="Q25" s="13">
        <f t="shared" si="45"/>
        <v>25</v>
      </c>
      <c r="R25" s="6" t="s">
        <v>50</v>
      </c>
      <c r="S25" s="13">
        <f t="shared" si="46"/>
        <v>25</v>
      </c>
      <c r="T25" s="13">
        <f t="shared" si="47"/>
        <v>50</v>
      </c>
      <c r="U25" s="6" t="s">
        <v>52</v>
      </c>
      <c r="V25" s="6" t="s">
        <v>54</v>
      </c>
      <c r="W25" s="6" t="s">
        <v>56</v>
      </c>
      <c r="X25" s="15">
        <f t="shared" ref="X25" si="66">IFERROR(X24-(X24*T25)/100," ")</f>
        <v>10</v>
      </c>
      <c r="Y25" s="26"/>
      <c r="Z25" s="32"/>
      <c r="AA25" s="26"/>
      <c r="AB25" s="32"/>
      <c r="AC25" s="30"/>
      <c r="AD25" s="26"/>
      <c r="AE25" s="19"/>
      <c r="AF25" s="20"/>
      <c r="AG25" s="22"/>
      <c r="AH25" s="22"/>
      <c r="AI25" s="22"/>
      <c r="AJ25" s="22"/>
      <c r="AK25" s="22"/>
    </row>
    <row r="26" spans="1:37" ht="108" hidden="1" customHeight="1" x14ac:dyDescent="0.25">
      <c r="A26" s="23">
        <v>8</v>
      </c>
      <c r="B26" s="21"/>
      <c r="C26" s="21"/>
      <c r="D26" s="21"/>
      <c r="E26" s="21"/>
      <c r="F26" s="21"/>
      <c r="G26" s="21"/>
      <c r="H26" s="25" t="str">
        <f t="shared" ref="H26" si="67">IF(I26=20,"Muy Baja",IF(I26=40,"Baja",IF(I26=60,"Media",IF(I26=80,"Alta",IF(I26=100,"Muy Alta")))))</f>
        <v>Media</v>
      </c>
      <c r="I26" s="27">
        <v>60</v>
      </c>
      <c r="J26" s="25" t="str">
        <f t="shared" ref="J26" si="68">IF(K26=20,"Leve",IF(K26=40,"Menor",IF(K26=60,"Moderado",IF(K26=80,"Mayor",IF(K26=100,"Catastrófico")))))</f>
        <v>Moderado</v>
      </c>
      <c r="K26" s="27">
        <v>60</v>
      </c>
      <c r="L26" s="29" t="str">
        <f t="shared" ref="L26" si="69">IF(AND(I26=20,K26=20),"Bajo",IF(AND(I26=40,K26=20),"Bajo",IF(AND(I26=60,K26=20),"Moderado",IF(AND(I26=80,K26=20),"Moderado",IF(AND(I26=100,K26=20),"Alto",IF(AND(I26=20,K26=40),"Bajo",IF(AND(I26=40,K26=40),"Moderado",IF(AND(I26=60,K26=40),"Moderado",IF(AND(I26=80,K26=40),"Moderado",IF(AND(I26=100,K26=40),"Alto",IF(AND(I26=20,K26=60),"Moderado",IF(AND(I26=40,K26=60),"Moderado",IF(AND(I26=60,K26=60),"Moderado",IF(AND(I26=80,K26=60),"Alto",IF(AND(I26=100,K26=60),"Alto",IF(AND(I26=20,K26=80),"Alto",IF(AND(I26=40,K26=80),"Alto",IF(AND(I26=60,K26=80),"Alto",IF(AND(I26=80,K26=80),"Alto",IF(AND(I26=100,K26=80),"Alto",IF(AND(I26=20,K26=100),"Extremo",IF(AND(I26=40,K26=100),"Extremo",IF(AND(I26=60,K26=100),"Extremo",IF(AND(I26=80,K26=100),"Extremo",IF(AND(I26=100,K26=100),"Extremo")))))))))))))))))))))))))</f>
        <v>Moderado</v>
      </c>
      <c r="M26" s="8">
        <v>1</v>
      </c>
      <c r="N26" s="16"/>
      <c r="O26" s="5" t="s">
        <v>3</v>
      </c>
      <c r="P26" s="5" t="s">
        <v>5</v>
      </c>
      <c r="Q26" s="12">
        <f t="shared" si="45"/>
        <v>25</v>
      </c>
      <c r="R26" s="5" t="s">
        <v>50</v>
      </c>
      <c r="S26" s="12">
        <f t="shared" si="46"/>
        <v>25</v>
      </c>
      <c r="T26" s="12">
        <f t="shared" si="47"/>
        <v>50</v>
      </c>
      <c r="U26" s="5" t="s">
        <v>52</v>
      </c>
      <c r="V26" s="5" t="s">
        <v>54</v>
      </c>
      <c r="W26" s="5" t="s">
        <v>56</v>
      </c>
      <c r="X26" s="14">
        <f t="shared" ref="X26" si="70">IFERROR(I26-(I26*T26)/100," ")</f>
        <v>30</v>
      </c>
      <c r="Y26" s="25" t="str">
        <f t="shared" ref="Y26" si="71">IF(Z26&lt;=20,"Muy Baja",IF(Z26&lt;=40,"Baja",IF(Z26&lt;=60,"Media",IF(Z26&lt;=80,"Alta",IF(Z26&lt;=100,"Muy Alta"," ")))))</f>
        <v>Muy Baja</v>
      </c>
      <c r="Z26" s="31">
        <f t="shared" ref="Z26" si="72">X27</f>
        <v>15</v>
      </c>
      <c r="AA26" s="25" t="str">
        <f t="shared" ref="AA26" si="73">J26</f>
        <v>Moderado</v>
      </c>
      <c r="AB26" s="31">
        <f t="shared" ref="AB26" si="74">K26</f>
        <v>60</v>
      </c>
      <c r="AC26" s="29" t="str">
        <f t="shared" ref="AC26" si="75">IF(AND(Z26&lt;=20,AB26=20),"Bajo",IF(AND(Z26=40,AB26=20),"Bajo",IF(AND(Z26=60,AB26=20),"Moderado",IF(AND(Z26=80,AB26=20),"Moderado",IF(AND(Z26=100,AB26=20),"Alto",IF(AND(Z26&lt;=20,AB26=40),"Bajo",IF(AND(Z26=40,AB26=40),"Moderado",IF(AND(Z26=60,AB26=40),"Moderado",IF(AND(Z26=80,AB26=40),"Moderado",IF(AND(Z26=100,AB26=40),"Alto",IF(AND(Z26&lt;=20,AB26=60),"Moderado",IF(AND(Z26=40,AB26=60),"Moderado",IF(AND(Z26=60,AB26=60),"Moderado",IF(AND(Z26=80,AB26=60),"Alto",IF(AND(Z26=100,AB26=60),"Alto",IF(AND(Z26&lt;=20,AB26=80),"Alto",IF(AND(Z26=40,AB26=80),"Alto",IF(AND(Z26=60,AB26=80),"Alto",IF(AND(Z26=80,AB26=80),"Alto",IF(AND(Z26=100,AB26=80),"Alto",IF(AND(Z26&lt;=20,AB26=100),"Extremo",IF(AND(Z26=40,AB26=100),"Extremo",IF(AND(Z26=60,AB26=100),"Extremo",IF(AND(Z26=80,AB26=100),"Extremo",IF(AND(Z26=100,AB26=100),"Extremo")))))))))))))))))))))))))</f>
        <v>Moderado</v>
      </c>
      <c r="AD26" s="25" t="str">
        <f t="shared" ref="AD26" si="76">IF(AC26="Bajo","Aceptar el Riesgo",IF(AC26="Moderado","Reducir el Riesgo",IF(AC26="Alto","Reducir el Riesgo",IF(AC26="Extremo","Evitar el Riesgo"))))</f>
        <v>Reducir el Riesgo</v>
      </c>
      <c r="AE26" s="17"/>
      <c r="AF26" s="18"/>
      <c r="AG26" s="21"/>
      <c r="AH26" s="21" t="s">
        <v>73</v>
      </c>
      <c r="AI26" s="21" t="s">
        <v>75</v>
      </c>
      <c r="AJ26" s="21"/>
      <c r="AK26" s="21"/>
    </row>
    <row r="27" spans="1:37" hidden="1" x14ac:dyDescent="0.25">
      <c r="A27" s="24"/>
      <c r="B27" s="22"/>
      <c r="C27" s="22"/>
      <c r="D27" s="22"/>
      <c r="E27" s="22"/>
      <c r="F27" s="22"/>
      <c r="G27" s="22"/>
      <c r="H27" s="26"/>
      <c r="I27" s="28"/>
      <c r="J27" s="26"/>
      <c r="K27" s="28"/>
      <c r="L27" s="30"/>
      <c r="M27" s="10">
        <v>2</v>
      </c>
      <c r="N27" s="11"/>
      <c r="O27" s="6" t="s">
        <v>3</v>
      </c>
      <c r="P27" s="6" t="s">
        <v>5</v>
      </c>
      <c r="Q27" s="13">
        <f t="shared" si="45"/>
        <v>25</v>
      </c>
      <c r="R27" s="6" t="s">
        <v>50</v>
      </c>
      <c r="S27" s="13">
        <f t="shared" si="46"/>
        <v>25</v>
      </c>
      <c r="T27" s="13">
        <f t="shared" si="47"/>
        <v>50</v>
      </c>
      <c r="U27" s="6" t="s">
        <v>52</v>
      </c>
      <c r="V27" s="6" t="s">
        <v>54</v>
      </c>
      <c r="W27" s="6" t="s">
        <v>56</v>
      </c>
      <c r="X27" s="15">
        <f t="shared" ref="X27" si="77">IFERROR(X26-(X26*T27)/100," ")</f>
        <v>15</v>
      </c>
      <c r="Y27" s="26"/>
      <c r="Z27" s="32"/>
      <c r="AA27" s="26"/>
      <c r="AB27" s="32"/>
      <c r="AC27" s="30"/>
      <c r="AD27" s="26"/>
      <c r="AE27" s="19"/>
      <c r="AF27" s="20"/>
      <c r="AG27" s="22"/>
      <c r="AH27" s="22"/>
      <c r="AI27" s="22"/>
      <c r="AJ27" s="22"/>
      <c r="AK27" s="22"/>
    </row>
    <row r="30" spans="1:37" hidden="1" x14ac:dyDescent="0.25">
      <c r="B30" s="1" t="s">
        <v>5</v>
      </c>
    </row>
    <row r="31" spans="1:37" hidden="1" x14ac:dyDescent="0.25">
      <c r="B31" s="1" t="s">
        <v>6</v>
      </c>
    </row>
    <row r="32" spans="1:37" hidden="1" x14ac:dyDescent="0.25">
      <c r="B32" s="1" t="s">
        <v>7</v>
      </c>
    </row>
    <row r="33" spans="2:17" hidden="1" x14ac:dyDescent="0.25"/>
    <row r="34" spans="2:17" hidden="1" x14ac:dyDescent="0.25">
      <c r="B34" s="1" t="s">
        <v>3</v>
      </c>
    </row>
    <row r="35" spans="2:17" hidden="1" x14ac:dyDescent="0.25">
      <c r="B35" s="1" t="s">
        <v>4</v>
      </c>
    </row>
    <row r="36" spans="2:17" hidden="1" x14ac:dyDescent="0.25"/>
    <row r="37" spans="2:17" hidden="1" x14ac:dyDescent="0.25"/>
    <row r="38" spans="2:17" hidden="1" x14ac:dyDescent="0.25"/>
    <row r="39" spans="2:17" hidden="1" x14ac:dyDescent="0.25"/>
    <row r="40" spans="2:17" hidden="1" x14ac:dyDescent="0.25"/>
    <row r="41" spans="2:17" hidden="1" x14ac:dyDescent="0.25"/>
    <row r="42" spans="2:17" hidden="1" x14ac:dyDescent="0.25"/>
    <row r="43" spans="2:17" hidden="1" x14ac:dyDescent="0.25">
      <c r="B43" s="7" t="s">
        <v>1</v>
      </c>
      <c r="F43" s="7" t="s">
        <v>3</v>
      </c>
      <c r="G43" s="7"/>
      <c r="H43" s="7"/>
      <c r="J43" s="7"/>
      <c r="L43" s="1" t="s">
        <v>66</v>
      </c>
      <c r="N43" s="7" t="s">
        <v>40</v>
      </c>
      <c r="P43" s="7" t="s">
        <v>38</v>
      </c>
      <c r="Q43" s="7"/>
    </row>
    <row r="44" spans="2:17" hidden="1" x14ac:dyDescent="0.25">
      <c r="B44" s="1" t="s">
        <v>14</v>
      </c>
      <c r="F44" s="1">
        <v>20</v>
      </c>
      <c r="L44" s="1" t="s">
        <v>67</v>
      </c>
      <c r="N44" s="1" t="s">
        <v>5</v>
      </c>
      <c r="O44" s="1">
        <v>25</v>
      </c>
      <c r="P44" s="1" t="s">
        <v>3</v>
      </c>
    </row>
    <row r="45" spans="2:17" hidden="1" x14ac:dyDescent="0.25">
      <c r="B45" s="1" t="s">
        <v>15</v>
      </c>
      <c r="F45" s="1">
        <v>40</v>
      </c>
      <c r="L45" s="1" t="s">
        <v>68</v>
      </c>
      <c r="N45" s="1" t="s">
        <v>6</v>
      </c>
      <c r="O45" s="1">
        <v>15</v>
      </c>
      <c r="P45" s="1" t="s">
        <v>4</v>
      </c>
    </row>
    <row r="46" spans="2:17" hidden="1" x14ac:dyDescent="0.25">
      <c r="B46" s="1" t="s">
        <v>16</v>
      </c>
      <c r="F46" s="1">
        <v>60</v>
      </c>
      <c r="L46" s="1" t="s">
        <v>69</v>
      </c>
      <c r="N46" s="1" t="s">
        <v>7</v>
      </c>
      <c r="O46" s="1">
        <v>10</v>
      </c>
    </row>
    <row r="47" spans="2:17" hidden="1" x14ac:dyDescent="0.25">
      <c r="B47" s="1" t="s">
        <v>17</v>
      </c>
      <c r="F47" s="1">
        <v>80</v>
      </c>
      <c r="L47" s="1" t="s">
        <v>70</v>
      </c>
      <c r="N47" s="7" t="s">
        <v>41</v>
      </c>
    </row>
    <row r="48" spans="2:17" hidden="1" x14ac:dyDescent="0.25">
      <c r="B48" s="1" t="s">
        <v>18</v>
      </c>
      <c r="F48" s="1">
        <v>100</v>
      </c>
      <c r="L48" s="1" t="s">
        <v>71</v>
      </c>
      <c r="N48" s="1" t="s">
        <v>50</v>
      </c>
      <c r="O48" s="1">
        <v>25</v>
      </c>
    </row>
    <row r="49" spans="2:15" hidden="1" x14ac:dyDescent="0.25">
      <c r="B49" s="1" t="s">
        <v>19</v>
      </c>
      <c r="L49" s="1" t="s">
        <v>72</v>
      </c>
      <c r="N49" s="1" t="s">
        <v>51</v>
      </c>
      <c r="O49" s="1">
        <v>15</v>
      </c>
    </row>
    <row r="50" spans="2:15" hidden="1" x14ac:dyDescent="0.25">
      <c r="B50" s="1" t="s">
        <v>20</v>
      </c>
      <c r="N50" s="7" t="s">
        <v>43</v>
      </c>
    </row>
    <row r="51" spans="2:15" hidden="1" x14ac:dyDescent="0.25">
      <c r="B51" s="1" t="s">
        <v>21</v>
      </c>
      <c r="N51" s="1" t="s">
        <v>52</v>
      </c>
    </row>
    <row r="52" spans="2:15" hidden="1" x14ac:dyDescent="0.25">
      <c r="B52" s="1" t="s">
        <v>22</v>
      </c>
      <c r="F52" s="1" t="s">
        <v>8</v>
      </c>
      <c r="N52" s="1" t="s">
        <v>53</v>
      </c>
    </row>
    <row r="53" spans="2:15" hidden="1" x14ac:dyDescent="0.25">
      <c r="B53" s="1" t="s">
        <v>23</v>
      </c>
      <c r="F53" s="1" t="s">
        <v>9</v>
      </c>
      <c r="N53" s="7" t="s">
        <v>30</v>
      </c>
    </row>
    <row r="54" spans="2:15" hidden="1" x14ac:dyDescent="0.25">
      <c r="B54" s="1" t="s">
        <v>13</v>
      </c>
      <c r="F54" s="1" t="s">
        <v>10</v>
      </c>
      <c r="N54" s="1" t="s">
        <v>54</v>
      </c>
    </row>
    <row r="55" spans="2:15" hidden="1" x14ac:dyDescent="0.25">
      <c r="N55" s="1" t="s">
        <v>55</v>
      </c>
    </row>
    <row r="56" spans="2:15" hidden="1" x14ac:dyDescent="0.25">
      <c r="F56" s="1">
        <v>1</v>
      </c>
      <c r="I56" s="1">
        <v>0</v>
      </c>
      <c r="K56" s="1">
        <v>0</v>
      </c>
      <c r="N56" s="7" t="s">
        <v>44</v>
      </c>
    </row>
    <row r="57" spans="2:15" hidden="1" x14ac:dyDescent="0.25">
      <c r="F57" s="1">
        <v>2</v>
      </c>
      <c r="I57" s="1">
        <v>10</v>
      </c>
      <c r="K57" s="1">
        <v>5</v>
      </c>
      <c r="N57" s="1" t="s">
        <v>56</v>
      </c>
    </row>
    <row r="58" spans="2:15" hidden="1" x14ac:dyDescent="0.25">
      <c r="F58" s="1">
        <v>3</v>
      </c>
      <c r="I58" s="1">
        <v>15</v>
      </c>
      <c r="K58" s="1">
        <v>10</v>
      </c>
      <c r="N58" s="1" t="s">
        <v>57</v>
      </c>
    </row>
    <row r="59" spans="2:15" hidden="1" x14ac:dyDescent="0.25">
      <c r="F59" s="1">
        <v>4</v>
      </c>
    </row>
    <row r="60" spans="2:15" hidden="1" x14ac:dyDescent="0.25">
      <c r="F60" s="1">
        <v>5</v>
      </c>
    </row>
    <row r="61" spans="2:15" hidden="1" x14ac:dyDescent="0.25">
      <c r="F61" s="1">
        <v>6</v>
      </c>
    </row>
    <row r="62" spans="2:15" hidden="1" x14ac:dyDescent="0.25">
      <c r="F62" s="1">
        <v>7</v>
      </c>
    </row>
    <row r="63" spans="2:15" hidden="1" x14ac:dyDescent="0.25">
      <c r="F63" s="1">
        <v>8</v>
      </c>
    </row>
    <row r="64" spans="2:15" hidden="1" x14ac:dyDescent="0.25">
      <c r="F64" s="1">
        <v>9</v>
      </c>
    </row>
    <row r="65" spans="6:6" hidden="1" x14ac:dyDescent="0.25">
      <c r="F65" s="1">
        <v>10</v>
      </c>
    </row>
    <row r="66" spans="6:6" hidden="1" x14ac:dyDescent="0.25">
      <c r="F66" s="1">
        <v>11</v>
      </c>
    </row>
    <row r="67" spans="6:6" hidden="1" x14ac:dyDescent="0.25">
      <c r="F67" s="1">
        <v>12</v>
      </c>
    </row>
    <row r="68" spans="6:6" hidden="1" x14ac:dyDescent="0.25">
      <c r="F68" s="1">
        <v>13</v>
      </c>
    </row>
    <row r="69" spans="6:6" hidden="1" x14ac:dyDescent="0.25">
      <c r="F69" s="1">
        <v>14</v>
      </c>
    </row>
    <row r="70" spans="6:6" hidden="1" x14ac:dyDescent="0.25">
      <c r="F70" s="1">
        <v>15</v>
      </c>
    </row>
    <row r="71" spans="6:6" hidden="1" x14ac:dyDescent="0.25">
      <c r="F71" s="1">
        <v>16</v>
      </c>
    </row>
    <row r="72" spans="6:6" hidden="1" x14ac:dyDescent="0.25">
      <c r="F72" s="1">
        <v>17</v>
      </c>
    </row>
    <row r="73" spans="6:6" hidden="1" x14ac:dyDescent="0.25">
      <c r="F73" s="1">
        <v>18</v>
      </c>
    </row>
    <row r="74" spans="6:6" hidden="1" x14ac:dyDescent="0.25">
      <c r="F74" s="1">
        <v>19</v>
      </c>
    </row>
    <row r="75" spans="6:6" hidden="1" x14ac:dyDescent="0.25">
      <c r="F75" s="1">
        <v>20</v>
      </c>
    </row>
    <row r="76" spans="6:6" hidden="1" x14ac:dyDescent="0.25">
      <c r="F76" s="1">
        <v>21</v>
      </c>
    </row>
    <row r="77" spans="6:6" hidden="1" x14ac:dyDescent="0.25">
      <c r="F77" s="1">
        <v>22</v>
      </c>
    </row>
    <row r="78" spans="6:6" hidden="1" x14ac:dyDescent="0.25">
      <c r="F78" s="1">
        <v>23</v>
      </c>
    </row>
    <row r="79" spans="6:6" hidden="1" x14ac:dyDescent="0.25">
      <c r="F79" s="1">
        <v>24</v>
      </c>
    </row>
    <row r="80" spans="6:6" hidden="1" x14ac:dyDescent="0.25">
      <c r="F80" s="1">
        <v>25</v>
      </c>
    </row>
    <row r="81" spans="6:6" hidden="1" x14ac:dyDescent="0.25">
      <c r="F81" s="1">
        <v>26</v>
      </c>
    </row>
    <row r="82" spans="6:6" hidden="1" x14ac:dyDescent="0.25">
      <c r="F82" s="1">
        <v>27</v>
      </c>
    </row>
    <row r="83" spans="6:6" hidden="1" x14ac:dyDescent="0.25">
      <c r="F83" s="1">
        <v>28</v>
      </c>
    </row>
    <row r="84" spans="6:6" hidden="1" x14ac:dyDescent="0.25">
      <c r="F84" s="1">
        <v>29</v>
      </c>
    </row>
    <row r="85" spans="6:6" hidden="1" x14ac:dyDescent="0.25">
      <c r="F85" s="1">
        <v>30</v>
      </c>
    </row>
    <row r="86" spans="6:6" hidden="1" x14ac:dyDescent="0.25">
      <c r="F86" s="1">
        <v>31</v>
      </c>
    </row>
    <row r="87" spans="6:6" hidden="1" x14ac:dyDescent="0.25">
      <c r="F87" s="1">
        <v>32</v>
      </c>
    </row>
    <row r="88" spans="6:6" hidden="1" x14ac:dyDescent="0.25">
      <c r="F88" s="1">
        <v>33</v>
      </c>
    </row>
    <row r="89" spans="6:6" hidden="1" x14ac:dyDescent="0.25">
      <c r="F89" s="1">
        <v>34</v>
      </c>
    </row>
    <row r="90" spans="6:6" hidden="1" x14ac:dyDescent="0.25">
      <c r="F90" s="1">
        <v>35</v>
      </c>
    </row>
    <row r="91" spans="6:6" hidden="1" x14ac:dyDescent="0.25">
      <c r="F91" s="1">
        <v>36</v>
      </c>
    </row>
    <row r="92" spans="6:6" hidden="1" x14ac:dyDescent="0.25">
      <c r="F92" s="1">
        <v>37</v>
      </c>
    </row>
    <row r="93" spans="6:6" hidden="1" x14ac:dyDescent="0.25">
      <c r="F93" s="1">
        <v>38</v>
      </c>
    </row>
    <row r="94" spans="6:6" hidden="1" x14ac:dyDescent="0.25">
      <c r="F94" s="1">
        <v>39</v>
      </c>
    </row>
    <row r="95" spans="6:6" hidden="1" x14ac:dyDescent="0.25">
      <c r="F95" s="1">
        <v>40</v>
      </c>
    </row>
    <row r="96" spans="6:6" hidden="1" x14ac:dyDescent="0.25">
      <c r="F96" s="1">
        <v>41</v>
      </c>
    </row>
    <row r="97" spans="6:6" hidden="1" x14ac:dyDescent="0.25">
      <c r="F97" s="1">
        <v>42</v>
      </c>
    </row>
    <row r="98" spans="6:6" hidden="1" x14ac:dyDescent="0.25">
      <c r="F98" s="1">
        <v>43</v>
      </c>
    </row>
    <row r="99" spans="6:6" hidden="1" x14ac:dyDescent="0.25">
      <c r="F99" s="1">
        <v>44</v>
      </c>
    </row>
    <row r="100" spans="6:6" hidden="1" x14ac:dyDescent="0.25">
      <c r="F100" s="1">
        <v>45</v>
      </c>
    </row>
    <row r="101" spans="6:6" hidden="1" x14ac:dyDescent="0.25">
      <c r="F101" s="1">
        <v>46</v>
      </c>
    </row>
    <row r="102" spans="6:6" hidden="1" x14ac:dyDescent="0.25">
      <c r="F102" s="1">
        <v>47</v>
      </c>
    </row>
    <row r="103" spans="6:6" hidden="1" x14ac:dyDescent="0.25">
      <c r="F103" s="1">
        <v>48</v>
      </c>
    </row>
    <row r="104" spans="6:6" hidden="1" x14ac:dyDescent="0.25">
      <c r="F104" s="1">
        <v>49</v>
      </c>
    </row>
    <row r="105" spans="6:6" hidden="1" x14ac:dyDescent="0.25">
      <c r="F105" s="1">
        <v>50</v>
      </c>
    </row>
    <row r="106" spans="6:6" hidden="1" x14ac:dyDescent="0.25">
      <c r="F106" s="1">
        <v>51</v>
      </c>
    </row>
    <row r="107" spans="6:6" hidden="1" x14ac:dyDescent="0.25">
      <c r="F107" s="1">
        <v>52</v>
      </c>
    </row>
    <row r="108" spans="6:6" hidden="1" x14ac:dyDescent="0.25">
      <c r="F108" s="1">
        <v>53</v>
      </c>
    </row>
    <row r="109" spans="6:6" hidden="1" x14ac:dyDescent="0.25">
      <c r="F109" s="1">
        <v>54</v>
      </c>
    </row>
    <row r="110" spans="6:6" hidden="1" x14ac:dyDescent="0.25">
      <c r="F110" s="1">
        <v>55</v>
      </c>
    </row>
    <row r="111" spans="6:6" hidden="1" x14ac:dyDescent="0.25">
      <c r="F111" s="1">
        <v>56</v>
      </c>
    </row>
    <row r="112" spans="6:6" hidden="1" x14ac:dyDescent="0.25">
      <c r="F112" s="1">
        <v>57</v>
      </c>
    </row>
    <row r="113" spans="6:6" hidden="1" x14ac:dyDescent="0.25">
      <c r="F113" s="1">
        <v>58</v>
      </c>
    </row>
    <row r="114" spans="6:6" hidden="1" x14ac:dyDescent="0.25">
      <c r="F114" s="1">
        <v>59</v>
      </c>
    </row>
    <row r="115" spans="6:6" hidden="1" x14ac:dyDescent="0.25">
      <c r="F115" s="1">
        <v>60</v>
      </c>
    </row>
    <row r="116" spans="6:6" hidden="1" x14ac:dyDescent="0.25">
      <c r="F116" s="1">
        <v>61</v>
      </c>
    </row>
    <row r="117" spans="6:6" hidden="1" x14ac:dyDescent="0.25">
      <c r="F117" s="1">
        <v>62</v>
      </c>
    </row>
    <row r="118" spans="6:6" hidden="1" x14ac:dyDescent="0.25">
      <c r="F118" s="1">
        <v>63</v>
      </c>
    </row>
    <row r="119" spans="6:6" hidden="1" x14ac:dyDescent="0.25">
      <c r="F119" s="1">
        <v>64</v>
      </c>
    </row>
    <row r="120" spans="6:6" hidden="1" x14ac:dyDescent="0.25">
      <c r="F120" s="1">
        <v>65</v>
      </c>
    </row>
    <row r="121" spans="6:6" hidden="1" x14ac:dyDescent="0.25">
      <c r="F121" s="1">
        <v>66</v>
      </c>
    </row>
    <row r="122" spans="6:6" hidden="1" x14ac:dyDescent="0.25">
      <c r="F122" s="1">
        <v>67</v>
      </c>
    </row>
    <row r="123" spans="6:6" hidden="1" x14ac:dyDescent="0.25">
      <c r="F123" s="1">
        <v>68</v>
      </c>
    </row>
    <row r="124" spans="6:6" hidden="1" x14ac:dyDescent="0.25">
      <c r="F124" s="1">
        <v>69</v>
      </c>
    </row>
    <row r="125" spans="6:6" hidden="1" x14ac:dyDescent="0.25">
      <c r="F125" s="1">
        <v>70</v>
      </c>
    </row>
    <row r="126" spans="6:6" hidden="1" x14ac:dyDescent="0.25">
      <c r="F126" s="1">
        <v>71</v>
      </c>
    </row>
    <row r="127" spans="6:6" hidden="1" x14ac:dyDescent="0.25">
      <c r="F127" s="1">
        <v>72</v>
      </c>
    </row>
    <row r="128" spans="6:6" hidden="1" x14ac:dyDescent="0.25">
      <c r="F128" s="1">
        <v>73</v>
      </c>
    </row>
    <row r="129" spans="6:6" hidden="1" x14ac:dyDescent="0.25">
      <c r="F129" s="1">
        <v>74</v>
      </c>
    </row>
    <row r="130" spans="6:6" hidden="1" x14ac:dyDescent="0.25">
      <c r="F130" s="1">
        <v>75</v>
      </c>
    </row>
    <row r="131" spans="6:6" hidden="1" x14ac:dyDescent="0.25">
      <c r="F131" s="1">
        <v>76</v>
      </c>
    </row>
    <row r="132" spans="6:6" hidden="1" x14ac:dyDescent="0.25">
      <c r="F132" s="1">
        <v>77</v>
      </c>
    </row>
    <row r="133" spans="6:6" hidden="1" x14ac:dyDescent="0.25">
      <c r="F133" s="1">
        <v>78</v>
      </c>
    </row>
    <row r="134" spans="6:6" hidden="1" x14ac:dyDescent="0.25">
      <c r="F134" s="1">
        <v>79</v>
      </c>
    </row>
    <row r="135" spans="6:6" hidden="1" x14ac:dyDescent="0.25">
      <c r="F135" s="1">
        <v>80</v>
      </c>
    </row>
    <row r="136" spans="6:6" hidden="1" x14ac:dyDescent="0.25">
      <c r="F136" s="1">
        <v>81</v>
      </c>
    </row>
    <row r="137" spans="6:6" hidden="1" x14ac:dyDescent="0.25">
      <c r="F137" s="1">
        <v>82</v>
      </c>
    </row>
    <row r="138" spans="6:6" hidden="1" x14ac:dyDescent="0.25">
      <c r="F138" s="1">
        <v>83</v>
      </c>
    </row>
    <row r="139" spans="6:6" hidden="1" x14ac:dyDescent="0.25">
      <c r="F139" s="1">
        <v>84</v>
      </c>
    </row>
    <row r="140" spans="6:6" hidden="1" x14ac:dyDescent="0.25">
      <c r="F140" s="1">
        <v>85</v>
      </c>
    </row>
    <row r="141" spans="6:6" hidden="1" x14ac:dyDescent="0.25">
      <c r="F141" s="1">
        <v>86</v>
      </c>
    </row>
    <row r="142" spans="6:6" hidden="1" x14ac:dyDescent="0.25">
      <c r="F142" s="1">
        <v>87</v>
      </c>
    </row>
    <row r="143" spans="6:6" hidden="1" x14ac:dyDescent="0.25">
      <c r="F143" s="1">
        <v>88</v>
      </c>
    </row>
    <row r="144" spans="6:6" hidden="1" x14ac:dyDescent="0.25">
      <c r="F144" s="1">
        <v>89</v>
      </c>
    </row>
    <row r="145" spans="6:6" hidden="1" x14ac:dyDescent="0.25">
      <c r="F145" s="1">
        <v>90</v>
      </c>
    </row>
    <row r="146" spans="6:6" hidden="1" x14ac:dyDescent="0.25">
      <c r="F146" s="1">
        <v>91</v>
      </c>
    </row>
    <row r="147" spans="6:6" hidden="1" x14ac:dyDescent="0.25">
      <c r="F147" s="1">
        <v>92</v>
      </c>
    </row>
    <row r="148" spans="6:6" hidden="1" x14ac:dyDescent="0.25">
      <c r="F148" s="1">
        <v>93</v>
      </c>
    </row>
    <row r="149" spans="6:6" hidden="1" x14ac:dyDescent="0.25">
      <c r="F149" s="1">
        <v>94</v>
      </c>
    </row>
    <row r="150" spans="6:6" hidden="1" x14ac:dyDescent="0.25">
      <c r="F150" s="1">
        <v>95</v>
      </c>
    </row>
    <row r="151" spans="6:6" hidden="1" x14ac:dyDescent="0.25">
      <c r="F151" s="1">
        <v>96</v>
      </c>
    </row>
    <row r="152" spans="6:6" hidden="1" x14ac:dyDescent="0.25">
      <c r="F152" s="1">
        <v>97</v>
      </c>
    </row>
    <row r="153" spans="6:6" hidden="1" x14ac:dyDescent="0.25">
      <c r="F153" s="1">
        <v>98</v>
      </c>
    </row>
    <row r="154" spans="6:6" hidden="1" x14ac:dyDescent="0.25">
      <c r="F154" s="1">
        <v>99</v>
      </c>
    </row>
    <row r="155" spans="6:6" hidden="1" x14ac:dyDescent="0.25">
      <c r="F155" s="1">
        <v>100</v>
      </c>
    </row>
    <row r="156" spans="6:6" hidden="1" x14ac:dyDescent="0.25"/>
  </sheetData>
  <sheetProtection formatCells="0" formatColumns="0" formatRows="0" insertRows="0" deleteRows="0"/>
  <mergeCells count="243">
    <mergeCell ref="AI18:AI19"/>
    <mergeCell ref="Y18:Y19"/>
    <mergeCell ref="Z18:Z19"/>
    <mergeCell ref="AA18:AA19"/>
    <mergeCell ref="AG20:AG21"/>
    <mergeCell ref="AH20:AH21"/>
    <mergeCell ref="AI20:AI21"/>
    <mergeCell ref="AJ20:AJ21"/>
    <mergeCell ref="AK20:AK21"/>
    <mergeCell ref="AA20:AA21"/>
    <mergeCell ref="AB20:AB21"/>
    <mergeCell ref="AC20:AC21"/>
    <mergeCell ref="AD20:AD21"/>
    <mergeCell ref="AE20:AF21"/>
    <mergeCell ref="J20:J21"/>
    <mergeCell ref="K20:K21"/>
    <mergeCell ref="L20:L21"/>
    <mergeCell ref="Y20:Y21"/>
    <mergeCell ref="Z20:Z21"/>
    <mergeCell ref="AD18:AD19"/>
    <mergeCell ref="AE18:AF19"/>
    <mergeCell ref="AG18:AG19"/>
    <mergeCell ref="AH18:AH19"/>
    <mergeCell ref="A20:A21"/>
    <mergeCell ref="B20:B21"/>
    <mergeCell ref="C20:C21"/>
    <mergeCell ref="D20:D21"/>
    <mergeCell ref="E20:E21"/>
    <mergeCell ref="F20:F21"/>
    <mergeCell ref="G20:G21"/>
    <mergeCell ref="H20:H21"/>
    <mergeCell ref="I20:I21"/>
    <mergeCell ref="AH16:AH17"/>
    <mergeCell ref="AI16:AI17"/>
    <mergeCell ref="AJ16:AJ17"/>
    <mergeCell ref="AK16:AK17"/>
    <mergeCell ref="A18:A19"/>
    <mergeCell ref="B18:B19"/>
    <mergeCell ref="C18:C19"/>
    <mergeCell ref="D18:D19"/>
    <mergeCell ref="E18:E19"/>
    <mergeCell ref="F18:F19"/>
    <mergeCell ref="G18:G19"/>
    <mergeCell ref="H18:H19"/>
    <mergeCell ref="I18:I19"/>
    <mergeCell ref="J18:J19"/>
    <mergeCell ref="K18:K19"/>
    <mergeCell ref="L18:L19"/>
    <mergeCell ref="AB16:AB17"/>
    <mergeCell ref="AC16:AC17"/>
    <mergeCell ref="AD16:AD17"/>
    <mergeCell ref="AE16:AF17"/>
    <mergeCell ref="AG16:AG17"/>
    <mergeCell ref="K16:K17"/>
    <mergeCell ref="AJ18:AJ19"/>
    <mergeCell ref="AK18:AK19"/>
    <mergeCell ref="Z16:Z17"/>
    <mergeCell ref="AA16:AA17"/>
    <mergeCell ref="F16:F17"/>
    <mergeCell ref="G16:G17"/>
    <mergeCell ref="H16:H17"/>
    <mergeCell ref="I16:I17"/>
    <mergeCell ref="J16:J17"/>
    <mergeCell ref="AB18:AB19"/>
    <mergeCell ref="AC18:AC19"/>
    <mergeCell ref="AI4:AK4"/>
    <mergeCell ref="AH14:AH15"/>
    <mergeCell ref="AI14:AI15"/>
    <mergeCell ref="AJ14:AJ15"/>
    <mergeCell ref="AK14:AK15"/>
    <mergeCell ref="AK12:AK13"/>
    <mergeCell ref="AH12:AH13"/>
    <mergeCell ref="AI12:AI13"/>
    <mergeCell ref="AJ12:AJ13"/>
    <mergeCell ref="F14:F15"/>
    <mergeCell ref="G14:G15"/>
    <mergeCell ref="H14:H15"/>
    <mergeCell ref="I14:I15"/>
    <mergeCell ref="J14:J15"/>
    <mergeCell ref="K14:K15"/>
    <mergeCell ref="L14:L15"/>
    <mergeCell ref="Y14:Y15"/>
    <mergeCell ref="A16:A17"/>
    <mergeCell ref="B16:B17"/>
    <mergeCell ref="C16:C17"/>
    <mergeCell ref="D16:D17"/>
    <mergeCell ref="E16:E17"/>
    <mergeCell ref="A14:A15"/>
    <mergeCell ref="B14:B15"/>
    <mergeCell ref="C14:C15"/>
    <mergeCell ref="D14:D15"/>
    <mergeCell ref="E14:E15"/>
    <mergeCell ref="L16:L17"/>
    <mergeCell ref="Y16:Y17"/>
    <mergeCell ref="AE12:AF13"/>
    <mergeCell ref="AG12:AG13"/>
    <mergeCell ref="AA12:AA13"/>
    <mergeCell ref="AB12:AB13"/>
    <mergeCell ref="AC12:AC13"/>
    <mergeCell ref="AD12:AD13"/>
    <mergeCell ref="K12:K13"/>
    <mergeCell ref="L12:L13"/>
    <mergeCell ref="Z14:Z15"/>
    <mergeCell ref="AA14:AA15"/>
    <mergeCell ref="AB14:AB15"/>
    <mergeCell ref="AC14:AC15"/>
    <mergeCell ref="AD14:AD15"/>
    <mergeCell ref="AE14:AF15"/>
    <mergeCell ref="AG14:AG15"/>
    <mergeCell ref="C12:C13"/>
    <mergeCell ref="B12:B13"/>
    <mergeCell ref="P9:W9"/>
    <mergeCell ref="V10:V11"/>
    <mergeCell ref="L9:L11"/>
    <mergeCell ref="Y12:Y13"/>
    <mergeCell ref="Z12:Z13"/>
    <mergeCell ref="G12:G13"/>
    <mergeCell ref="F12:F13"/>
    <mergeCell ref="E12:E13"/>
    <mergeCell ref="H12:H13"/>
    <mergeCell ref="I12:I13"/>
    <mergeCell ref="J12:J13"/>
    <mergeCell ref="A5:D5"/>
    <mergeCell ref="A6:D6"/>
    <mergeCell ref="E5:AK5"/>
    <mergeCell ref="E6:AK6"/>
    <mergeCell ref="AI9:AI11"/>
    <mergeCell ref="AJ9:AJ11"/>
    <mergeCell ref="R10:R11"/>
    <mergeCell ref="T10:T11"/>
    <mergeCell ref="U10:U11"/>
    <mergeCell ref="Q10:Q11"/>
    <mergeCell ref="S10:S11"/>
    <mergeCell ref="P10:P11"/>
    <mergeCell ref="W10:W11"/>
    <mergeCell ref="D9:D11"/>
    <mergeCell ref="G9:G11"/>
    <mergeCell ref="M9:M11"/>
    <mergeCell ref="F9:F11"/>
    <mergeCell ref="J9:J11"/>
    <mergeCell ref="AG9:AG11"/>
    <mergeCell ref="A12:A13"/>
    <mergeCell ref="D12:D13"/>
    <mergeCell ref="AE8:AK8"/>
    <mergeCell ref="AK9:AK11"/>
    <mergeCell ref="AH9:AH11"/>
    <mergeCell ref="AE9:AF11"/>
    <mergeCell ref="M8:AD8"/>
    <mergeCell ref="AD9:AD11"/>
    <mergeCell ref="AC9:AC11"/>
    <mergeCell ref="AB9:AB11"/>
    <mergeCell ref="AA9:AA11"/>
    <mergeCell ref="Z9:Z11"/>
    <mergeCell ref="Y9:Y11"/>
    <mergeCell ref="X9:X11"/>
    <mergeCell ref="O9:O11"/>
    <mergeCell ref="A8:L8"/>
    <mergeCell ref="N9:N11"/>
    <mergeCell ref="A9:A11"/>
    <mergeCell ref="B9:B11"/>
    <mergeCell ref="C9:C11"/>
    <mergeCell ref="E9:E11"/>
    <mergeCell ref="H9:H11"/>
    <mergeCell ref="K9:K11"/>
    <mergeCell ref="I9:I11"/>
    <mergeCell ref="AI3:AK3"/>
    <mergeCell ref="A1:C3"/>
    <mergeCell ref="AI1:AK1"/>
    <mergeCell ref="AI2:AK2"/>
    <mergeCell ref="D1:AE3"/>
    <mergeCell ref="AF1:AH3"/>
    <mergeCell ref="A22:A23"/>
    <mergeCell ref="B22:B23"/>
    <mergeCell ref="C22:C23"/>
    <mergeCell ref="D22:D23"/>
    <mergeCell ref="E22:E23"/>
    <mergeCell ref="F22:F23"/>
    <mergeCell ref="G22:G23"/>
    <mergeCell ref="H22:H23"/>
    <mergeCell ref="I22:I23"/>
    <mergeCell ref="J22:J23"/>
    <mergeCell ref="K22:K23"/>
    <mergeCell ref="L22:L23"/>
    <mergeCell ref="Y22:Y23"/>
    <mergeCell ref="Z22:Z23"/>
    <mergeCell ref="AA22:AA23"/>
    <mergeCell ref="AB22:AB23"/>
    <mergeCell ref="AC22:AC23"/>
    <mergeCell ref="AD22:AD23"/>
    <mergeCell ref="AE22:AF23"/>
    <mergeCell ref="AG22:AG23"/>
    <mergeCell ref="AH22:AH23"/>
    <mergeCell ref="AI22:AI23"/>
    <mergeCell ref="AJ22:AJ23"/>
    <mergeCell ref="AK22:AK23"/>
    <mergeCell ref="A24:A25"/>
    <mergeCell ref="B24:B25"/>
    <mergeCell ref="C24:C25"/>
    <mergeCell ref="D24:D25"/>
    <mergeCell ref="E24:E25"/>
    <mergeCell ref="F24:F25"/>
    <mergeCell ref="G24:G25"/>
    <mergeCell ref="H24:H25"/>
    <mergeCell ref="I24:I25"/>
    <mergeCell ref="J24:J25"/>
    <mergeCell ref="K24:K25"/>
    <mergeCell ref="L24:L25"/>
    <mergeCell ref="Y24:Y25"/>
    <mergeCell ref="Z24:Z25"/>
    <mergeCell ref="AA24:AA25"/>
    <mergeCell ref="AB24:AB25"/>
    <mergeCell ref="AC24:AC25"/>
    <mergeCell ref="AD24:AD25"/>
    <mergeCell ref="J26:J27"/>
    <mergeCell ref="K26:K27"/>
    <mergeCell ref="L26:L27"/>
    <mergeCell ref="Y26:Y27"/>
    <mergeCell ref="Z26:Z27"/>
    <mergeCell ref="AA26:AA27"/>
    <mergeCell ref="AB26:AB27"/>
    <mergeCell ref="AC26:AC27"/>
    <mergeCell ref="AD26:AD27"/>
    <mergeCell ref="A26:A27"/>
    <mergeCell ref="B26:B27"/>
    <mergeCell ref="C26:C27"/>
    <mergeCell ref="D26:D27"/>
    <mergeCell ref="E26:E27"/>
    <mergeCell ref="F26:F27"/>
    <mergeCell ref="G26:G27"/>
    <mergeCell ref="H26:H27"/>
    <mergeCell ref="I26:I27"/>
    <mergeCell ref="AE26:AF27"/>
    <mergeCell ref="AG26:AG27"/>
    <mergeCell ref="AH26:AH27"/>
    <mergeCell ref="AI26:AI27"/>
    <mergeCell ref="AJ26:AJ27"/>
    <mergeCell ref="AK26:AK27"/>
    <mergeCell ref="AE24:AF25"/>
    <mergeCell ref="AG24:AG25"/>
    <mergeCell ref="AH24:AH25"/>
    <mergeCell ref="AI24:AI25"/>
    <mergeCell ref="AJ24:AJ25"/>
    <mergeCell ref="AK24:AK25"/>
  </mergeCells>
  <conditionalFormatting sqref="H12">
    <cfRule type="containsText" dxfId="71" priority="97" operator="containsText" text="Alta">
      <formula>NOT(ISERROR(SEARCH("Alta",H12)))</formula>
    </cfRule>
    <cfRule type="containsText" dxfId="70" priority="96" operator="containsText" text="Muy Alta">
      <formula>NOT(ISERROR(SEARCH("Muy Alta",H12)))</formula>
    </cfRule>
    <cfRule type="containsText" dxfId="69" priority="99" operator="containsText" text="Baja">
      <formula>NOT(ISERROR(SEARCH("Baja",H12)))</formula>
    </cfRule>
    <cfRule type="containsText" dxfId="68" priority="100" operator="containsText" text="Muy Baja">
      <formula>NOT(ISERROR(SEARCH("Muy Baja",H12)))</formula>
    </cfRule>
    <cfRule type="containsText" dxfId="67" priority="98" operator="containsText" text="Media">
      <formula>NOT(ISERROR(SEARCH("Media",H12)))</formula>
    </cfRule>
  </conditionalFormatting>
  <conditionalFormatting sqref="H14 H16 H18 H20 H22 H24 H26">
    <cfRule type="containsText" dxfId="66" priority="64" operator="containsText" text="Muy Baja">
      <formula>NOT(ISERROR(SEARCH("Muy Baja",H14)))</formula>
    </cfRule>
    <cfRule type="containsText" dxfId="65" priority="63" operator="containsText" text="Baja">
      <formula>NOT(ISERROR(SEARCH("Baja",H14)))</formula>
    </cfRule>
    <cfRule type="containsText" dxfId="64" priority="62" operator="containsText" text="Media">
      <formula>NOT(ISERROR(SEARCH("Media",H14)))</formula>
    </cfRule>
    <cfRule type="containsText" dxfId="63" priority="61" operator="containsText" text="Alta">
      <formula>NOT(ISERROR(SEARCH("Alta",H14)))</formula>
    </cfRule>
    <cfRule type="containsText" dxfId="62" priority="60" operator="containsText" text="Muy Alta">
      <formula>NOT(ISERROR(SEARCH("Muy Alta",H14)))</formula>
    </cfRule>
  </conditionalFormatting>
  <conditionalFormatting sqref="J12">
    <cfRule type="containsText" dxfId="61" priority="93" operator="containsText" text="Moderado">
      <formula>NOT(ISERROR(SEARCH("Moderado",J12)))</formula>
    </cfRule>
    <cfRule type="containsText" dxfId="60" priority="95" operator="containsText" text="Leve">
      <formula>NOT(ISERROR(SEARCH("Leve",J12)))</formula>
    </cfRule>
    <cfRule type="containsText" dxfId="59" priority="94" operator="containsText" text="Menor">
      <formula>NOT(ISERROR(SEARCH("Menor",J12)))</formula>
    </cfRule>
    <cfRule type="containsText" dxfId="58" priority="92" operator="containsText" text="Mayor">
      <formula>NOT(ISERROR(SEARCH("Mayor",J12)))</formula>
    </cfRule>
    <cfRule type="containsText" dxfId="57" priority="91" operator="containsText" text="Catastrófico">
      <formula>NOT(ISERROR(SEARCH("Catastrófico",J12)))</formula>
    </cfRule>
  </conditionalFormatting>
  <conditionalFormatting sqref="J14 J16 J18 J20 J22 J24 J26">
    <cfRule type="containsText" dxfId="56" priority="55" operator="containsText" text="Catastrófico">
      <formula>NOT(ISERROR(SEARCH("Catastrófico",J14)))</formula>
    </cfRule>
    <cfRule type="containsText" dxfId="55" priority="56" operator="containsText" text="Mayor">
      <formula>NOT(ISERROR(SEARCH("Mayor",J14)))</formula>
    </cfRule>
    <cfRule type="containsText" dxfId="54" priority="57" operator="containsText" text="Moderado">
      <formula>NOT(ISERROR(SEARCH("Moderado",J14)))</formula>
    </cfRule>
    <cfRule type="containsText" dxfId="53" priority="58" operator="containsText" text="Menor">
      <formula>NOT(ISERROR(SEARCH("Menor",J14)))</formula>
    </cfRule>
    <cfRule type="containsText" dxfId="52" priority="59" operator="containsText" text="Leve">
      <formula>NOT(ISERROR(SEARCH("Leve",J14)))</formula>
    </cfRule>
  </conditionalFormatting>
  <conditionalFormatting sqref="L12">
    <cfRule type="containsText" dxfId="51" priority="108" operator="containsText" text="Baja">
      <formula>NOT(ISERROR(SEARCH("Baja",L12)))</formula>
    </cfRule>
    <cfRule type="containsText" dxfId="50" priority="101" operator="containsText" text="Bajo">
      <formula>NOT(ISERROR(SEARCH("Bajo",L12)))</formula>
    </cfRule>
    <cfRule type="containsText" dxfId="49" priority="103" operator="containsText" text="Alto">
      <formula>NOT(ISERROR(SEARCH("Alto",L12)))</formula>
    </cfRule>
    <cfRule type="containsText" dxfId="48" priority="102" operator="containsText" text="Moderado">
      <formula>NOT(ISERROR(SEARCH("Moderado",L12)))</formula>
    </cfRule>
    <cfRule type="containsText" dxfId="47" priority="104" operator="containsText" text="Extremo">
      <formula>NOT(ISERROR(SEARCH("Extremo",L12)))</formula>
    </cfRule>
    <cfRule type="containsText" dxfId="46" priority="105" operator="containsText" text="Extrema">
      <formula>NOT(ISERROR(SEARCH("Extrema",L12)))</formula>
    </cfRule>
    <cfRule type="containsText" dxfId="45" priority="106" operator="containsText" text="Alta">
      <formula>NOT(ISERROR(SEARCH("Alta",L12)))</formula>
    </cfRule>
    <cfRule type="containsText" dxfId="44" priority="107" operator="containsText" text="Moderada">
      <formula>NOT(ISERROR(SEARCH("Moderada",L12)))</formula>
    </cfRule>
  </conditionalFormatting>
  <conditionalFormatting sqref="L14 L16 L18 L20 L22 L24 L26">
    <cfRule type="containsText" dxfId="43" priority="70" operator="containsText" text="Alta">
      <formula>NOT(ISERROR(SEARCH("Alta",L14)))</formula>
    </cfRule>
    <cfRule type="containsText" dxfId="42" priority="71" operator="containsText" text="Moderada">
      <formula>NOT(ISERROR(SEARCH("Moderada",L14)))</formula>
    </cfRule>
    <cfRule type="containsText" dxfId="41" priority="65" operator="containsText" text="Bajo">
      <formula>NOT(ISERROR(SEARCH("Bajo",L14)))</formula>
    </cfRule>
    <cfRule type="containsText" dxfId="40" priority="72" operator="containsText" text="Baja">
      <formula>NOT(ISERROR(SEARCH("Baja",L14)))</formula>
    </cfRule>
    <cfRule type="containsText" dxfId="39" priority="66" operator="containsText" text="Moderado">
      <formula>NOT(ISERROR(SEARCH("Moderado",L14)))</formula>
    </cfRule>
    <cfRule type="containsText" dxfId="38" priority="67" operator="containsText" text="Alto">
      <formula>NOT(ISERROR(SEARCH("Alto",L14)))</formula>
    </cfRule>
    <cfRule type="containsText" dxfId="37" priority="68" operator="containsText" text="Extremo">
      <formula>NOT(ISERROR(SEARCH("Extremo",L14)))</formula>
    </cfRule>
    <cfRule type="containsText" dxfId="36" priority="69" operator="containsText" text="Extrema">
      <formula>NOT(ISERROR(SEARCH("Extrema",L14)))</formula>
    </cfRule>
  </conditionalFormatting>
  <conditionalFormatting sqref="Y12">
    <cfRule type="containsText" dxfId="35" priority="87" operator="containsText" text="Alta">
      <formula>NOT(ISERROR(SEARCH("Alta",Y12)))</formula>
    </cfRule>
    <cfRule type="containsText" dxfId="34" priority="88" operator="containsText" text="Media">
      <formula>NOT(ISERROR(SEARCH("Media",Y12)))</formula>
    </cfRule>
    <cfRule type="containsText" dxfId="33" priority="89" operator="containsText" text="Baja">
      <formula>NOT(ISERROR(SEARCH("Baja",Y12)))</formula>
    </cfRule>
    <cfRule type="containsText" dxfId="32" priority="86" operator="containsText" text="Muy Alta">
      <formula>NOT(ISERROR(SEARCH("Muy Alta",Y12)))</formula>
    </cfRule>
    <cfRule type="containsText" dxfId="31" priority="90" operator="containsText" text="Muy Baja">
      <formula>NOT(ISERROR(SEARCH("Muy Baja",Y12)))</formula>
    </cfRule>
  </conditionalFormatting>
  <conditionalFormatting sqref="Y14 Y16 Y18 Y20 Y22 Y24 Y26">
    <cfRule type="containsText" dxfId="30" priority="53" operator="containsText" text="Baja">
      <formula>NOT(ISERROR(SEARCH("Baja",Y14)))</formula>
    </cfRule>
    <cfRule type="containsText" dxfId="29" priority="52" operator="containsText" text="Media">
      <formula>NOT(ISERROR(SEARCH("Media",Y14)))</formula>
    </cfRule>
    <cfRule type="containsText" dxfId="28" priority="51" operator="containsText" text="Alta">
      <formula>NOT(ISERROR(SEARCH("Alta",Y14)))</formula>
    </cfRule>
    <cfRule type="containsText" dxfId="27" priority="54" operator="containsText" text="Muy Baja">
      <formula>NOT(ISERROR(SEARCH("Muy Baja",Y14)))</formula>
    </cfRule>
    <cfRule type="containsText" dxfId="26" priority="50" operator="containsText" text="Muy Alta">
      <formula>NOT(ISERROR(SEARCH("Muy Alta",Y14)))</formula>
    </cfRule>
  </conditionalFormatting>
  <conditionalFormatting sqref="AA12">
    <cfRule type="containsText" dxfId="25" priority="82" operator="containsText" text="Mayor">
      <formula>NOT(ISERROR(SEARCH("Mayor",AA12)))</formula>
    </cfRule>
    <cfRule type="containsText" dxfId="24" priority="81" operator="containsText" text="Catastrófico">
      <formula>NOT(ISERROR(SEARCH("Catastrófico",AA12)))</formula>
    </cfRule>
    <cfRule type="containsText" dxfId="23" priority="83" operator="containsText" text="Moderado">
      <formula>NOT(ISERROR(SEARCH("Moderado",AA12)))</formula>
    </cfRule>
    <cfRule type="containsText" dxfId="22" priority="84" operator="containsText" text="Menor">
      <formula>NOT(ISERROR(SEARCH("Menor",AA12)))</formula>
    </cfRule>
    <cfRule type="containsText" dxfId="21" priority="85" operator="containsText" text="Leve">
      <formula>NOT(ISERROR(SEARCH("Leve",AA12)))</formula>
    </cfRule>
  </conditionalFormatting>
  <conditionalFormatting sqref="AA14 AA16 AA18 AA20 AA22 AA24 AA26">
    <cfRule type="containsText" dxfId="20" priority="48" operator="containsText" text="Menor">
      <formula>NOT(ISERROR(SEARCH("Menor",AA14)))</formula>
    </cfRule>
    <cfRule type="containsText" dxfId="19" priority="47" operator="containsText" text="Moderado">
      <formula>NOT(ISERROR(SEARCH("Moderado",AA14)))</formula>
    </cfRule>
    <cfRule type="containsText" dxfId="18" priority="45" operator="containsText" text="Catastrófico">
      <formula>NOT(ISERROR(SEARCH("Catastrófico",AA14)))</formula>
    </cfRule>
    <cfRule type="containsText" dxfId="17" priority="46" operator="containsText" text="Mayor">
      <formula>NOT(ISERROR(SEARCH("Mayor",AA14)))</formula>
    </cfRule>
    <cfRule type="containsText" dxfId="16" priority="49" operator="containsText" text="Leve">
      <formula>NOT(ISERROR(SEARCH("Leve",AA14)))</formula>
    </cfRule>
  </conditionalFormatting>
  <conditionalFormatting sqref="AC12">
    <cfRule type="containsText" dxfId="15" priority="78" operator="containsText" text="Alta">
      <formula>NOT(ISERROR(SEARCH("Alta",AC12)))</formula>
    </cfRule>
    <cfRule type="containsText" dxfId="14" priority="79" operator="containsText" text="Moderada">
      <formula>NOT(ISERROR(SEARCH("Moderada",AC12)))</formula>
    </cfRule>
    <cfRule type="containsText" dxfId="13" priority="80" operator="containsText" text="Baja">
      <formula>NOT(ISERROR(SEARCH("Baja",AC12)))</formula>
    </cfRule>
    <cfRule type="containsText" dxfId="12" priority="74" operator="containsText" text="Moderado">
      <formula>NOT(ISERROR(SEARCH("Moderado",AC12)))</formula>
    </cfRule>
    <cfRule type="containsText" dxfId="11" priority="73" operator="containsText" text="Bajo">
      <formula>NOT(ISERROR(SEARCH("Bajo",AC12)))</formula>
    </cfRule>
    <cfRule type="containsText" dxfId="10" priority="75" operator="containsText" text="Alto">
      <formula>NOT(ISERROR(SEARCH("Alto",AC12)))</formula>
    </cfRule>
    <cfRule type="containsText" dxfId="9" priority="76" operator="containsText" text="Extremo">
      <formula>NOT(ISERROR(SEARCH("Extremo",AC12)))</formula>
    </cfRule>
    <cfRule type="containsText" dxfId="8" priority="77" operator="containsText" text="Extrema">
      <formula>NOT(ISERROR(SEARCH("Extrema",AC12)))</formula>
    </cfRule>
  </conditionalFormatting>
  <conditionalFormatting sqref="AC14 AC16 AC18 AC20 AC22 AC24 AC26">
    <cfRule type="containsText" dxfId="7" priority="44" operator="containsText" text="Baja">
      <formula>NOT(ISERROR(SEARCH("Baja",AC14)))</formula>
    </cfRule>
    <cfRule type="containsText" dxfId="6" priority="43" operator="containsText" text="Moderada">
      <formula>NOT(ISERROR(SEARCH("Moderada",AC14)))</formula>
    </cfRule>
    <cfRule type="containsText" dxfId="5" priority="42" operator="containsText" text="Alta">
      <formula>NOT(ISERROR(SEARCH("Alta",AC14)))</formula>
    </cfRule>
    <cfRule type="containsText" dxfId="4" priority="41" operator="containsText" text="Extrema">
      <formula>NOT(ISERROR(SEARCH("Extrema",AC14)))</formula>
    </cfRule>
    <cfRule type="containsText" dxfId="3" priority="40" operator="containsText" text="Extremo">
      <formula>NOT(ISERROR(SEARCH("Extremo",AC14)))</formula>
    </cfRule>
    <cfRule type="containsText" dxfId="2" priority="39" operator="containsText" text="Alto">
      <formula>NOT(ISERROR(SEARCH("Alto",AC14)))</formula>
    </cfRule>
    <cfRule type="containsText" dxfId="1" priority="38" operator="containsText" text="Moderado">
      <formula>NOT(ISERROR(SEARCH("Moderado",AC14)))</formula>
    </cfRule>
    <cfRule type="containsText" dxfId="0" priority="37" operator="containsText" text="Bajo">
      <formula>NOT(ISERROR(SEARCH("Bajo",AC14)))</formula>
    </cfRule>
  </conditionalFormatting>
  <dataValidations count="8">
    <dataValidation type="list" allowBlank="1" showInputMessage="1" showErrorMessage="1" sqref="I12 K12 I14 K14 I16 I18 I20 K16 K18 K20 I22 I24 I26 K22 K24 K26" xr:uid="{00000000-0002-0000-0100-000000000000}">
      <formula1>$F$44:$F$48</formula1>
    </dataValidation>
    <dataValidation type="list" allowBlank="1" showInputMessage="1" showErrorMessage="1" sqref="O12:O27" xr:uid="{139AA7C7-935F-47F4-B314-090E55524555}">
      <formula1>$P$44:$P$45</formula1>
    </dataValidation>
    <dataValidation type="list" allowBlank="1" showInputMessage="1" showErrorMessage="1" sqref="P12:P27" xr:uid="{ED1367EA-5F45-4A0D-A5A3-0219AF770D07}">
      <formula1>$N$44:$N$46</formula1>
    </dataValidation>
    <dataValidation type="list" allowBlank="1" showInputMessage="1" showErrorMessage="1" sqref="R12:R27" xr:uid="{AAB8D1FE-3D51-4286-B212-121467691E84}">
      <formula1>$N$48:$N$49</formula1>
    </dataValidation>
    <dataValidation type="list" allowBlank="1" showInputMessage="1" showErrorMessage="1" sqref="U12:U27" xr:uid="{573F9DD3-0371-4056-93C8-20C7F201527D}">
      <formula1>$N$51:$N$52</formula1>
    </dataValidation>
    <dataValidation type="list" allowBlank="1" showInputMessage="1" showErrorMessage="1" sqref="V12:V27" xr:uid="{9681F623-6FE5-4FDE-A1F5-81B28DC25358}">
      <formula1>$N$54:$N$55</formula1>
    </dataValidation>
    <dataValidation type="list" allowBlank="1" showInputMessage="1" showErrorMessage="1" sqref="W12:W27" xr:uid="{A21A4B57-4F51-474F-951C-5D7A261A70F5}">
      <formula1>$N$57:$N$58</formula1>
    </dataValidation>
    <dataValidation type="list" allowBlank="1" showInputMessage="1" showErrorMessage="1" sqref="F12 F14 F16 F18 F20 F22 F24 F26" xr:uid="{00000000-0002-0000-0100-000009000000}">
      <formula1>$L$43:$L$51</formula1>
    </dataValidation>
  </dataValidations>
  <printOptions horizontalCentered="1"/>
  <pageMargins left="0" right="0" top="0.19685039370078741" bottom="0.19685039370078741" header="0.31496062992125984" footer="0.31496062992125984"/>
  <pageSetup scale="20" orientation="landscape" r:id="rId1"/>
  <ignoredErrors>
    <ignoredError sqref="J12 Q12:Q15 S12:S15 T12:T15 H12 Y12:AA12 X12 H14 J14 Y14:AA14" unlockedFormula="1"/>
    <ignoredError sqref="X13:X15"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96C-A252-4FD7-B9FA-A35A965459D9}">
  <dimension ref="A1"/>
  <sheetViews>
    <sheetView zoomScale="60" zoomScaleNormal="60" workbookViewId="0">
      <selection activeCell="K35" sqref="K35"/>
    </sheetView>
  </sheetViews>
  <sheetFormatPr baseColWidth="10"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 Mapa de Riesgos</vt:lpstr>
      <vt:lpstr>Hoja1</vt:lpstr>
      <vt:lpstr>'2. Mapa de Riesgos'!Títulos_a_imprimir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cp:lastPrinted>2020-02-17T18:06:59Z</cp:lastPrinted>
  <dcterms:created xsi:type="dcterms:W3CDTF">2016-03-05T20:47:34Z</dcterms:created>
  <dcterms:modified xsi:type="dcterms:W3CDTF">2026-06-08T18:27:49Z</dcterms:modified>
</cp:coreProperties>
</file>